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M33" i="18"/>
  <c r="M27"/>
  <c r="M22"/>
  <c r="M16"/>
  <c r="M12"/>
  <c r="M10"/>
  <c r="M43" s="1"/>
  <c r="M46" s="1"/>
  <c r="M7"/>
  <c r="M42" s="1"/>
  <c r="J33"/>
  <c r="J27"/>
  <c r="J22"/>
  <c r="J16"/>
  <c r="J12"/>
  <c r="J10" s="1"/>
  <c r="J43" s="1"/>
  <c r="J7"/>
  <c r="J42" s="1"/>
  <c r="K57"/>
  <c r="K66" s="1"/>
  <c r="K67" s="1"/>
  <c r="L57"/>
  <c r="L66" s="1"/>
  <c r="L67" s="1"/>
  <c r="M57"/>
  <c r="M66" s="1"/>
  <c r="M67" s="1"/>
  <c r="K7"/>
  <c r="K27"/>
  <c r="K12"/>
  <c r="K16"/>
  <c r="K22"/>
  <c r="K33"/>
  <c r="L7"/>
  <c r="L27"/>
  <c r="L42" s="1"/>
  <c r="L12"/>
  <c r="L16"/>
  <c r="L22"/>
  <c r="L10"/>
  <c r="L33"/>
  <c r="L43"/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K52" i="20"/>
  <c r="J52"/>
  <c r="K18"/>
  <c r="K13"/>
  <c r="K31"/>
  <c r="K27"/>
  <c r="K44"/>
  <c r="K38"/>
  <c r="J18"/>
  <c r="J13"/>
  <c r="J31"/>
  <c r="J27"/>
  <c r="J33" s="1"/>
  <c r="J44"/>
  <c r="J38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57" i="18"/>
  <c r="J66"/>
  <c r="J67" s="1"/>
  <c r="J14" i="17"/>
  <c r="K14"/>
  <c r="J21"/>
  <c r="K21"/>
  <c r="J46" i="20" l="1"/>
  <c r="K46"/>
  <c r="K45"/>
  <c r="J45"/>
  <c r="K33"/>
  <c r="J32"/>
  <c r="K32"/>
  <c r="J20"/>
  <c r="K20"/>
  <c r="K19"/>
  <c r="J19"/>
  <c r="M44" i="18"/>
  <c r="M48" s="1"/>
  <c r="M45"/>
  <c r="J46"/>
  <c r="J44"/>
  <c r="J48" s="1"/>
  <c r="J45"/>
  <c r="K10"/>
  <c r="K43" s="1"/>
  <c r="L44"/>
  <c r="L48" s="1"/>
  <c r="L49" s="1"/>
  <c r="L46"/>
  <c r="K42"/>
  <c r="K69" i="19"/>
  <c r="K114" s="1"/>
  <c r="K40"/>
  <c r="K8"/>
  <c r="K66" s="1"/>
  <c r="J69"/>
  <c r="J114" s="1"/>
  <c r="J40"/>
  <c r="J8"/>
  <c r="K44" i="18"/>
  <c r="K48" s="1"/>
  <c r="J47" i="20"/>
  <c r="J48" i="21"/>
  <c r="K48" i="20"/>
  <c r="K47"/>
  <c r="K49" i="21"/>
  <c r="K48"/>
  <c r="L50" i="18"/>
  <c r="J48" i="20"/>
  <c r="J49" i="21"/>
  <c r="L45" i="18"/>
  <c r="M49" l="1"/>
  <c r="M50"/>
  <c r="J49"/>
  <c r="J50"/>
  <c r="K45"/>
  <c r="K46"/>
  <c r="J66" i="19"/>
  <c r="K50" i="18"/>
  <c r="K49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<sst xmlns="http://schemas.openxmlformats.org/spreadsheetml/2006/main" count="396" uniqueCount="343">
  <si>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</si>
  <si>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</si>
  <si>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</si>
  <si>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</si>
  <si>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</si>
  <si>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</si>
  <si>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</si>
  <si>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</si>
  <si>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</si>
  <si>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</si>
  <si>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</si>
  <si>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</si>
  <si>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</si>
  <si>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</si>
  <si>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</si>
  <si>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</si>
  <si>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</si>
  <si>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</si>
  <si>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</si>
  <si>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</si>
  <si>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</si>
  <si>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</si>
  <si>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</si>
  <si>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</si>
  <si>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</si>
  <si>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</si>
  <si>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</si>
  <si>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</si>
  <si>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</si>
  <si>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</si>
  <si>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</si>
  <si>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</si>
  <si>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</si>
  <si>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</si>
  <si>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</si>
  <si>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</si>
  <si>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</si>
  <si>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</si>
  <si>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</si>
  <si>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</si>
  <si>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</si>
  <si>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</si>
  <si>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</si>
  <si>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</si>
  <si>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</si>
  <si>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</si>
  <si>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</si>
  <si>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</si>
  <si>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</si>
  <si>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</si>
  <si>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</si>
  <si>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</si>
  <si>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</si>
  <si>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</si>
  <si>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</si>
  <si>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</si>
  <si>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</si>
  <si>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</si>
  <si>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</si>
  <si>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</si>
  <si>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</si>
  <si>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</si>
  <si>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</si>
  <si>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</si>
  <si>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</si>
  <si>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</si>
  <si>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</si>
  <si>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</si>
  <si>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</si>
  <si>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</si>
  <si>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</si>
  <si>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</si>
  <si>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</si>
  <si>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</si>
  <si>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</si>
  <si>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</si>
  <si>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</si>
  <si>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</si>
  <si>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</si>
  <si>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</si>
  <si>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</si>
  <si>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</si>
  <si>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</si>
  <si>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</si>
  <si>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</si>
  <si>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</si>
  <si>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</si>
  <si>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</si>
  <si>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</si>
  <si>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</si>
  <si>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</si>
  <si>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</si>
  <si>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</si>
  <si>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</si>
  <si>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</si>
  <si>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</si>
  <si>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</si>
  <si>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</si>
  <si>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</si>
  <si>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</si>
  <si>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</si>
  <si>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</si>
  <si>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</si>
  <si>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</si>
  <si>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</si>
  <si>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</si>
  <si>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</si>
  <si>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</si>
  <si>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</si>
  <si>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</si>
  <si>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</si>
  <si>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</si>
  <si>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</si>
  <si>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</si>
  <si>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</si>
  <si>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</si>
  <si>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</si>
  <si>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</si>
  <si>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</si>
  <si>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</si>
  <si>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</si>
  <si>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</si>
  <si>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</si>
  <si>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</si>
  <si>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</si>
  <si>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</si>
  <si>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</si>
  <si>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</si>
  <si>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</si>
  <si>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</si>
  <si>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</si>
  <si>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</si>
  <si>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</si>
  <si>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</si>
  <si>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</si>
  <si>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</si>
  <si>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</si>
  <si>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</si>
  <si>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</si>
  <si>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</si>
  <si>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</si>
  <si>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</si>
  <si>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</si>
  <si>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</si>
  <si>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</si>
  <si>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</si>
  <si>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</si>
  <si>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</si>
  <si>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</si>
  <si>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</si>
  <si>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</si>
  <si>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</si>
  <si>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</si>
  <si>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</si>
  <si>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</si>
  <si>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</si>
  <si>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</si>
  <si>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</si>
  <si>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</si>
  <si>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</si>
  <si>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</si>
  <si>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</si>
  <si>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</si>
  <si>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</si>
  <si>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</si>
  <si>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</si>
  <si>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</si>
  <si>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</si>
  <si>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</si>
  <si>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</si>
  <si>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</si>
  <si>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</si>
  <si>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</si>
  <si>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</si>
  <si>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</si>
  <si>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</si>
  <si>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</si>
  <si>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</si>
  <si>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</si>
  <si>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</si>
  <si>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</si>
  <si>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</si>
  <si>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</si>
  <si>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</si>
  <si>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</si>
  <si>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</si>
  <si>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</si>
  <si>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</si>
  <si>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</si>
  <si>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</si>
  <si>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</si>
  <si>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</si>
  <si>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</si>
  <si>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</si>
  <si>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</si>
  <si>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</si>
  <si>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</si>
  <si>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</si>
  <si>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</si>
  <si>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</si>
  <si>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</si>
  <si>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</si>
  <si>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</si>
  <si>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</si>
  <si>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</si>
  <si>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</si>
  <si>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</si>
  <si>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</si>
  <si>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</si>
  <si>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</si>
  <si>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</si>
  <si>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</si>
  <si>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</si>
  <si>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</si>
  <si>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</si>
  <si>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</si>
  <si>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</si>
  <si>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</si>
  <si>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</si>
  <si>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</si>
  <si>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</si>
  <si>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</si>
  <si>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</si>
  <si>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</si>
  <si>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</si>
  <si>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</si>
  <si>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</si>
  <si>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</si>
  <si>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</si>
  <si>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</si>
  <si>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</si>
  <si>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</si>
  <si>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</si>
  <si>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</si>
  <si>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</si>
  <si>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</si>
  <si>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</si>
  <si>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</si>
  <si>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</si>
  <si>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</si>
  <si>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</si>
  <si>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</si>
  <si>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</si>
  <si>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</si>
  <si>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</si>
  <si>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</si>
  <si>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</si>
  <si>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</si>
  <si>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</si>
  <si>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</si>
  <si>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</si>
  <si>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</si>
  <si>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</si>
  <si>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</si>
  <si>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</si>
  <si>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</si>
  <si>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</si>
  <si>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</si>
  <si>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</si>
  <si>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</si>
  <si>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</si>
  <si>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</si>
  <si>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</si>
  <si>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</si>
  <si>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</si>
  <si>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</si>
  <si>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</si>
  <si>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</si>
  <si>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</si>
  <si>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</si>
  <si>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</si>
  <si>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</si>
  <si>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</si>
  <si>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</si>
  <si>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</si>
  <si>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</si>
  <si>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</si>
  <si>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</si>
  <si>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</si>
  <si>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</si>
  <si>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</si>
  <si>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</si>
  <si>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</si>
  <si>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</si>
  <si>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</si>
  <si>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</si>
  <si>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</si>
  <si>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</si>
  <si>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</si>
  <si>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</si>
  <si>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</si>
  <si>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</si>
  <si>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</si>
  <si>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</si>
  <si>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</si>
  <si>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</si>
  <si>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</si>
  <si>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</si>
  <si>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</si>
  <si>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</si>
  <si>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</si>
  <si>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</si>
  <si>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</si>
  <si>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</si>
  <si>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</si>
  <si>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</si>
  <si>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</si>
  <si>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</si>
  <si>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</si>
  <si>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</si>
  <si>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</si>
  <si>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</si>
  <si>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</si>
  <si>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</si>
  <si>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</si>
  <si>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</si>
  <si>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</si>
  <si>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</si>
  <si>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</si>
  <si>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</si>
  <si>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</si>
  <si>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</si>
  <si>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</si>
  <si>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</si>
  <si>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</si>
  <si>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</si>
  <si>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</si>
  <si>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</si>
  <si>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</si>
  <si>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</si>
  <si>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</si>
  <si>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</si>
  <si>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</si>
  <si>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</si>
  <si>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</si>
  <si>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Horvatinović Viktor</t>
  </si>
  <si>
    <t>01/2411-888</t>
  </si>
  <si>
    <t>01/6177-310</t>
  </si>
  <si>
    <t>Miličić Luka</t>
  </si>
  <si>
    <t>Obveznik: Dalekovod d.d.____________________________________</t>
  </si>
  <si>
    <t>stanje na dan 31.3.2011.</t>
  </si>
  <si>
    <t>u razdoblju 01.01.2011. do 31.03.2011.</t>
  </si>
  <si>
    <t>Obveznik: Dalekovod d.d.______________________________________________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</si>
</sst>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4" t="s">
        <v>248</v>
      </c>
      <c r="B1" s="185"/>
      <c r="C1" s="185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3" t="s">
        <v>249</v>
      </c>
      <c r="B2" s="134"/>
      <c r="C2" s="134"/>
      <c r="D2" s="135"/>
      <c r="E2" s="120">
        <v>40544</v>
      </c>
      <c r="F2" s="12"/>
      <c r="G2" s="13" t="s">
        <v>250</v>
      </c>
      <c r="H2" s="120">
        <v>40633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6" t="s">
        <v>317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251</v>
      </c>
      <c r="B6" s="140"/>
      <c r="C6" s="131" t="s">
        <v>324</v>
      </c>
      <c r="D6" s="13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1" t="s">
        <v>252</v>
      </c>
      <c r="B8" s="142"/>
      <c r="C8" s="131" t="s">
        <v>325</v>
      </c>
      <c r="D8" s="13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8" t="s">
        <v>253</v>
      </c>
      <c r="B10" s="129"/>
      <c r="C10" s="131" t="s">
        <v>326</v>
      </c>
      <c r="D10" s="132"/>
      <c r="E10" s="16"/>
      <c r="F10" s="16"/>
      <c r="G10" s="16"/>
      <c r="H10" s="16"/>
      <c r="I10" s="95"/>
      <c r="J10" s="10"/>
      <c r="K10" s="10"/>
      <c r="L10" s="10"/>
    </row>
    <row r="11" spans="1:12">
      <c r="A11" s="130"/>
      <c r="B11" s="12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254</v>
      </c>
      <c r="B12" s="140"/>
      <c r="C12" s="143" t="s">
        <v>327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255</v>
      </c>
      <c r="B14" s="140"/>
      <c r="C14" s="149" t="s">
        <v>328</v>
      </c>
      <c r="D14" s="150"/>
      <c r="E14" s="16"/>
      <c r="F14" s="143" t="s">
        <v>329</v>
      </c>
      <c r="G14" s="144"/>
      <c r="H14" s="144"/>
      <c r="I14" s="145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256</v>
      </c>
      <c r="B16" s="140"/>
      <c r="C16" s="143" t="s">
        <v>330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257</v>
      </c>
      <c r="B18" s="140"/>
      <c r="C18" s="146" t="s">
        <v>331</v>
      </c>
      <c r="D18" s="147"/>
      <c r="E18" s="147"/>
      <c r="F18" s="147"/>
      <c r="G18" s="147"/>
      <c r="H18" s="147"/>
      <c r="I18" s="148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258</v>
      </c>
      <c r="B20" s="140"/>
      <c r="C20" s="146" t="s">
        <v>332</v>
      </c>
      <c r="D20" s="147"/>
      <c r="E20" s="147"/>
      <c r="F20" s="147"/>
      <c r="G20" s="147"/>
      <c r="H20" s="147"/>
      <c r="I20" s="148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259</v>
      </c>
      <c r="B22" s="140"/>
      <c r="C22" s="121">
        <v>133</v>
      </c>
      <c r="D22" s="143" t="s">
        <v>329</v>
      </c>
      <c r="E22" s="151"/>
      <c r="F22" s="152"/>
      <c r="G22" s="139"/>
      <c r="H22" s="154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260</v>
      </c>
      <c r="B24" s="140"/>
      <c r="C24" s="121">
        <v>21</v>
      </c>
      <c r="D24" s="143" t="s">
        <v>333</v>
      </c>
      <c r="E24" s="151"/>
      <c r="F24" s="151"/>
      <c r="G24" s="152"/>
      <c r="H24" s="51" t="s">
        <v>261</v>
      </c>
      <c r="I24" s="122">
        <v>1403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39" t="s">
        <v>262</v>
      </c>
      <c r="B26" s="140"/>
      <c r="C26" s="123" t="s">
        <v>334</v>
      </c>
      <c r="D26" s="25"/>
      <c r="E26" s="33"/>
      <c r="F26" s="24"/>
      <c r="G26" s="153" t="s">
        <v>263</v>
      </c>
      <c r="H26" s="140"/>
      <c r="I26" s="124" t="s">
        <v>323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1"/>
      <c r="I30" s="132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1"/>
      <c r="I32" s="13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1"/>
      <c r="I34" s="13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1"/>
      <c r="I36" s="132"/>
      <c r="J36" s="10"/>
      <c r="K36" s="10"/>
      <c r="L36" s="10"/>
    </row>
    <row r="37" spans="1:12">
      <c r="A37" s="103"/>
      <c r="B37" s="30"/>
      <c r="C37" s="167"/>
      <c r="D37" s="168"/>
      <c r="E37" s="16"/>
      <c r="F37" s="167"/>
      <c r="G37" s="168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1"/>
      <c r="I38" s="13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1"/>
      <c r="I40" s="132"/>
      <c r="J40" s="10"/>
      <c r="K40" s="10"/>
      <c r="L40" s="10"/>
    </row>
    <row r="41" spans="1:12">
      <c r="A41" s="125"/>
      <c r="B41" s="33"/>
      <c r="C41" s="33"/>
      <c r="D41" s="33"/>
      <c r="E41" s="23"/>
      <c r="F41" s="126"/>
      <c r="G41" s="126"/>
      <c r="H41" s="127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8" t="s">
        <v>267</v>
      </c>
      <c r="B44" s="174"/>
      <c r="C44" s="131"/>
      <c r="D44" s="132"/>
      <c r="E44" s="26"/>
      <c r="F44" s="143"/>
      <c r="G44" s="163"/>
      <c r="H44" s="163"/>
      <c r="I44" s="164"/>
      <c r="J44" s="10"/>
      <c r="K44" s="10"/>
      <c r="L44" s="10"/>
    </row>
    <row r="45" spans="1:12">
      <c r="A45" s="103"/>
      <c r="B45" s="30"/>
      <c r="C45" s="167"/>
      <c r="D45" s="168"/>
      <c r="E45" s="16"/>
      <c r="F45" s="167"/>
      <c r="G45" s="189"/>
      <c r="H45" s="35"/>
      <c r="I45" s="107"/>
      <c r="J45" s="10"/>
      <c r="K45" s="10"/>
      <c r="L45" s="10"/>
    </row>
    <row r="46" spans="1:12">
      <c r="A46" s="128" t="s">
        <v>268</v>
      </c>
      <c r="B46" s="174"/>
      <c r="C46" s="143" t="s">
        <v>335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8" t="s">
        <v>270</v>
      </c>
      <c r="B48" s="174"/>
      <c r="C48" s="178" t="s">
        <v>336</v>
      </c>
      <c r="D48" s="176"/>
      <c r="E48" s="177"/>
      <c r="F48" s="16"/>
      <c r="G48" s="51" t="s">
        <v>271</v>
      </c>
      <c r="H48" s="178" t="s">
        <v>337</v>
      </c>
      <c r="I48" s="177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8" t="s">
        <v>257</v>
      </c>
      <c r="B50" s="174"/>
      <c r="C50" s="175" t="s">
        <v>337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272</v>
      </c>
      <c r="B52" s="140"/>
      <c r="C52" s="178" t="s">
        <v>338</v>
      </c>
      <c r="D52" s="176"/>
      <c r="E52" s="176"/>
      <c r="F52" s="176"/>
      <c r="G52" s="176"/>
      <c r="H52" s="176"/>
      <c r="I52" s="145"/>
      <c r="J52" s="10"/>
      <c r="K52" s="10"/>
      <c r="L52" s="10"/>
    </row>
    <row r="53" spans="1:12">
      <c r="A53" s="108"/>
      <c r="B53" s="20"/>
      <c r="C53" s="186" t="s">
        <v>273</v>
      </c>
      <c r="D53" s="186"/>
      <c r="E53" s="186"/>
      <c r="F53" s="186"/>
      <c r="G53" s="186"/>
      <c r="H53" s="186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79" t="s">
        <v>274</v>
      </c>
      <c r="C55" s="180"/>
      <c r="D55" s="180"/>
      <c r="E55" s="180"/>
      <c r="F55" s="49"/>
      <c r="G55" s="49"/>
      <c r="H55" s="49"/>
      <c r="I55" s="110"/>
      <c r="J55" s="10"/>
      <c r="K55" s="10"/>
      <c r="L55" s="10"/>
    </row>
    <row r="56" spans="1:12">
      <c r="A56" s="108"/>
      <c r="B56" s="181" t="s">
        <v>306</v>
      </c>
      <c r="C56" s="182"/>
      <c r="D56" s="182"/>
      <c r="E56" s="182"/>
      <c r="F56" s="182"/>
      <c r="G56" s="182"/>
      <c r="H56" s="182"/>
      <c r="I56" s="183"/>
      <c r="J56" s="10"/>
      <c r="K56" s="10"/>
      <c r="L56" s="10"/>
    </row>
    <row r="57" spans="1:12">
      <c r="A57" s="108"/>
      <c r="B57" s="181" t="s">
        <v>307</v>
      </c>
      <c r="C57" s="182"/>
      <c r="D57" s="182"/>
      <c r="E57" s="182"/>
      <c r="F57" s="182"/>
      <c r="G57" s="182"/>
      <c r="H57" s="182"/>
      <c r="I57" s="110"/>
      <c r="J57" s="10"/>
      <c r="K57" s="10"/>
      <c r="L57" s="10"/>
    </row>
    <row r="58" spans="1:12">
      <c r="A58" s="108"/>
      <c r="B58" s="181" t="s">
        <v>308</v>
      </c>
      <c r="C58" s="182"/>
      <c r="D58" s="182"/>
      <c r="E58" s="182"/>
      <c r="F58" s="182"/>
      <c r="G58" s="182"/>
      <c r="H58" s="182"/>
      <c r="I58" s="183"/>
      <c r="J58" s="10"/>
      <c r="K58" s="10"/>
      <c r="L58" s="10"/>
    </row>
    <row r="59" spans="1:12">
      <c r="A59" s="108"/>
      <c r="B59" s="181" t="s">
        <v>309</v>
      </c>
      <c r="C59" s="182"/>
      <c r="D59" s="182"/>
      <c r="E59" s="182"/>
      <c r="F59" s="182"/>
      <c r="G59" s="182"/>
      <c r="H59" s="182"/>
      <c r="I59" s="183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69" t="s">
        <v>277</v>
      </c>
      <c r="H62" s="170"/>
      <c r="I62" s="17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2"/>
      <c r="H63" s="17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J101" sqref="J101:J112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.75" customHeight="1">
      <c r="A2" s="224" t="s">
        <v>340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339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>
      <c r="A4" s="228" t="s">
        <v>59</v>
      </c>
      <c r="B4" s="229"/>
      <c r="C4" s="229"/>
      <c r="D4" s="229"/>
      <c r="E4" s="229"/>
      <c r="F4" s="229"/>
      <c r="G4" s="229"/>
      <c r="H4" s="230"/>
      <c r="I4" s="58" t="s">
        <v>278</v>
      </c>
      <c r="J4" s="59" t="s">
        <v>319</v>
      </c>
      <c r="K4" s="60" t="s">
        <v>320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57">
        <v>2</v>
      </c>
      <c r="J5" s="56">
        <v>3</v>
      </c>
      <c r="K5" s="56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04" t="s">
        <v>60</v>
      </c>
      <c r="B7" s="205"/>
      <c r="C7" s="205"/>
      <c r="D7" s="205"/>
      <c r="E7" s="205"/>
      <c r="F7" s="205"/>
      <c r="G7" s="205"/>
      <c r="H7" s="222"/>
      <c r="I7" s="3">
        <v>1</v>
      </c>
      <c r="J7" s="6">
        <v>0</v>
      </c>
      <c r="K7" s="6">
        <v>0</v>
      </c>
    </row>
    <row r="8" spans="1:11">
      <c r="A8" s="211" t="s">
        <v>13</v>
      </c>
      <c r="B8" s="212"/>
      <c r="C8" s="212"/>
      <c r="D8" s="212"/>
      <c r="E8" s="212"/>
      <c r="F8" s="212"/>
      <c r="G8" s="212"/>
      <c r="H8" s="213"/>
      <c r="I8" s="1">
        <v>2</v>
      </c>
      <c r="J8" s="53">
        <f>J9+J16+J26+J35+J39</f>
        <v>799555169.56999993</v>
      </c>
      <c r="K8" s="53">
        <f>K9+K16+K26+K35+K39</f>
        <v>826077448.72000027</v>
      </c>
    </row>
    <row r="9" spans="1:11">
      <c r="A9" s="208" t="s">
        <v>205</v>
      </c>
      <c r="B9" s="209"/>
      <c r="C9" s="209"/>
      <c r="D9" s="209"/>
      <c r="E9" s="209"/>
      <c r="F9" s="209"/>
      <c r="G9" s="209"/>
      <c r="H9" s="210"/>
      <c r="I9" s="1">
        <v>3</v>
      </c>
      <c r="J9" s="53">
        <f>SUM(J10:J15)</f>
        <v>19935668.759999994</v>
      </c>
      <c r="K9" s="53">
        <f>SUM(K10:K15)</f>
        <v>18452207.919999994</v>
      </c>
    </row>
    <row r="10" spans="1:11">
      <c r="A10" s="208" t="s">
        <v>112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>
      <c r="A11" s="208" t="s">
        <v>14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10704401.239999995</v>
      </c>
      <c r="K11" s="7">
        <v>8666212.0899999961</v>
      </c>
    </row>
    <row r="12" spans="1:11">
      <c r="A12" s="208" t="s">
        <v>113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>
      <c r="A13" s="208" t="s">
        <v>208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>
      <c r="A14" s="208" t="s">
        <v>209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9231267.5199999996</v>
      </c>
      <c r="K14" s="7">
        <v>9785995.8300000001</v>
      </c>
    </row>
    <row r="15" spans="1:11">
      <c r="A15" s="208" t="s">
        <v>210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0</v>
      </c>
      <c r="K15" s="7">
        <v>0</v>
      </c>
    </row>
    <row r="16" spans="1:11">
      <c r="A16" s="208" t="s">
        <v>206</v>
      </c>
      <c r="B16" s="209"/>
      <c r="C16" s="209"/>
      <c r="D16" s="209"/>
      <c r="E16" s="209"/>
      <c r="F16" s="209"/>
      <c r="G16" s="209"/>
      <c r="H16" s="210"/>
      <c r="I16" s="1">
        <v>10</v>
      </c>
      <c r="J16" s="53">
        <f>SUM(J17:J25)</f>
        <v>482882259.71999997</v>
      </c>
      <c r="K16" s="53">
        <f>SUM(K17:K25)</f>
        <v>470347185.47000027</v>
      </c>
    </row>
    <row r="17" spans="1:11">
      <c r="A17" s="208" t="s">
        <v>211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13521764.949999999</v>
      </c>
      <c r="K17" s="7">
        <v>13521764.949999999</v>
      </c>
    </row>
    <row r="18" spans="1:11">
      <c r="A18" s="208" t="s">
        <v>247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122237663.64000002</v>
      </c>
      <c r="K18" s="7">
        <v>120140024.80000004</v>
      </c>
    </row>
    <row r="19" spans="1:11">
      <c r="A19" s="208" t="s">
        <v>212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168936051.23999998</v>
      </c>
      <c r="K19" s="7">
        <v>161761543.87000021</v>
      </c>
    </row>
    <row r="20" spans="1:11">
      <c r="A20" s="208" t="s">
        <v>27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25267539.949999988</v>
      </c>
      <c r="K20" s="7">
        <v>21984001.969999999</v>
      </c>
    </row>
    <row r="21" spans="1:11">
      <c r="A21" s="208" t="s">
        <v>28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>
      <c r="A22" s="208" t="s">
        <v>72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0</v>
      </c>
      <c r="K22" s="7">
        <v>0</v>
      </c>
    </row>
    <row r="23" spans="1:11">
      <c r="A23" s="208" t="s">
        <v>73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46718247.639999993</v>
      </c>
      <c r="K23" s="7">
        <v>46738857.579999998</v>
      </c>
    </row>
    <row r="24" spans="1:11">
      <c r="A24" s="208" t="s">
        <v>74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0</v>
      </c>
      <c r="K24" s="7">
        <v>0</v>
      </c>
    </row>
    <row r="25" spans="1:11">
      <c r="A25" s="208" t="s">
        <v>75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106200992.3</v>
      </c>
      <c r="K25" s="7">
        <v>106200992.3</v>
      </c>
    </row>
    <row r="26" spans="1:11">
      <c r="A26" s="208" t="s">
        <v>190</v>
      </c>
      <c r="B26" s="209"/>
      <c r="C26" s="209"/>
      <c r="D26" s="209"/>
      <c r="E26" s="209"/>
      <c r="F26" s="209"/>
      <c r="G26" s="209"/>
      <c r="H26" s="210"/>
      <c r="I26" s="1">
        <v>20</v>
      </c>
      <c r="J26" s="53">
        <f>SUM(J27:J34)</f>
        <v>296737241.09000003</v>
      </c>
      <c r="K26" s="53">
        <f>SUM(K27:K34)</f>
        <v>337278055.32999998</v>
      </c>
    </row>
    <row r="27" spans="1:11">
      <c r="A27" s="208" t="s">
        <v>76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205418497.19000003</v>
      </c>
      <c r="K27" s="7">
        <v>221828901.72999999</v>
      </c>
    </row>
    <row r="28" spans="1:11">
      <c r="A28" s="208" t="s">
        <v>77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19879309</v>
      </c>
      <c r="K28" s="7">
        <v>12335616</v>
      </c>
    </row>
    <row r="29" spans="1:11">
      <c r="A29" s="208" t="s">
        <v>78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18889640</v>
      </c>
      <c r="K29" s="7">
        <v>39123740</v>
      </c>
    </row>
    <row r="30" spans="1:11">
      <c r="A30" s="208" t="s">
        <v>83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0</v>
      </c>
      <c r="K30" s="7">
        <v>8551101</v>
      </c>
    </row>
    <row r="31" spans="1:11">
      <c r="A31" s="208" t="s">
        <v>84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29698443.829999998</v>
      </c>
      <c r="K31" s="7">
        <v>29698443.829999998</v>
      </c>
    </row>
    <row r="32" spans="1:11">
      <c r="A32" s="208" t="s">
        <v>85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22851351.069999993</v>
      </c>
      <c r="K32" s="7">
        <v>25740252.769999996</v>
      </c>
    </row>
    <row r="33" spans="1:11">
      <c r="A33" s="208" t="s">
        <v>79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>
      <c r="A34" s="208" t="s">
        <v>183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>
      <c r="A35" s="208" t="s">
        <v>184</v>
      </c>
      <c r="B35" s="209"/>
      <c r="C35" s="209"/>
      <c r="D35" s="209"/>
      <c r="E35" s="209"/>
      <c r="F35" s="209"/>
      <c r="G35" s="209"/>
      <c r="H35" s="210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08" t="s">
        <v>80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>
      <c r="A37" s="208" t="s">
        <v>81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7">
        <v>0</v>
      </c>
    </row>
    <row r="38" spans="1:11">
      <c r="A38" s="208" t="s">
        <v>82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>
      <c r="A39" s="208" t="s">
        <v>185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0</v>
      </c>
      <c r="K39" s="7">
        <v>0</v>
      </c>
    </row>
    <row r="40" spans="1:11">
      <c r="A40" s="211" t="s">
        <v>240</v>
      </c>
      <c r="B40" s="212"/>
      <c r="C40" s="212"/>
      <c r="D40" s="212"/>
      <c r="E40" s="212"/>
      <c r="F40" s="212"/>
      <c r="G40" s="212"/>
      <c r="H40" s="213"/>
      <c r="I40" s="1">
        <v>34</v>
      </c>
      <c r="J40" s="53">
        <f>J41+J49+J56+J64</f>
        <v>1411333432.4099998</v>
      </c>
      <c r="K40" s="53">
        <f>K41+K49+K56+K64</f>
        <v>1331605396.3599999</v>
      </c>
    </row>
    <row r="41" spans="1:11">
      <c r="A41" s="208" t="s">
        <v>100</v>
      </c>
      <c r="B41" s="209"/>
      <c r="C41" s="209"/>
      <c r="D41" s="209"/>
      <c r="E41" s="209"/>
      <c r="F41" s="209"/>
      <c r="G41" s="209"/>
      <c r="H41" s="210"/>
      <c r="I41" s="1">
        <v>35</v>
      </c>
      <c r="J41" s="53">
        <f>SUM(J42:J48)</f>
        <v>314767446.89999998</v>
      </c>
      <c r="K41" s="53">
        <f>SUM(K42:K48)</f>
        <v>322484040.11000001</v>
      </c>
    </row>
    <row r="42" spans="1:11">
      <c r="A42" s="208" t="s">
        <v>117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84950755.459999964</v>
      </c>
      <c r="K42" s="7">
        <v>79223921.920000002</v>
      </c>
    </row>
    <row r="43" spans="1:11">
      <c r="A43" s="208" t="s">
        <v>118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134421350.38</v>
      </c>
      <c r="K43" s="7">
        <v>150380814.99000001</v>
      </c>
    </row>
    <row r="44" spans="1:11">
      <c r="A44" s="208" t="s">
        <v>86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95395341.060000002</v>
      </c>
      <c r="K44" s="7">
        <v>92879303.200000003</v>
      </c>
    </row>
    <row r="45" spans="1:11">
      <c r="A45" s="208" t="s">
        <v>87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0</v>
      </c>
      <c r="K45" s="7">
        <v>0</v>
      </c>
    </row>
    <row r="46" spans="1:11">
      <c r="A46" s="208" t="s">
        <v>88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>
      <c r="A47" s="208" t="s">
        <v>89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>
      <c r="A48" s="208" t="s">
        <v>90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1">
      <c r="A49" s="208" t="s">
        <v>101</v>
      </c>
      <c r="B49" s="209"/>
      <c r="C49" s="209"/>
      <c r="D49" s="209"/>
      <c r="E49" s="209"/>
      <c r="F49" s="209"/>
      <c r="G49" s="209"/>
      <c r="H49" s="210"/>
      <c r="I49" s="1">
        <v>43</v>
      </c>
      <c r="J49" s="53">
        <f>SUM(J50:J55)</f>
        <v>880721121.84000003</v>
      </c>
      <c r="K49" s="53">
        <f>SUM(K50:K55)</f>
        <v>851172347.06999993</v>
      </c>
    </row>
    <row r="50" spans="1:11">
      <c r="A50" s="208" t="s">
        <v>200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59650505</v>
      </c>
      <c r="K50" s="7">
        <v>25399815</v>
      </c>
    </row>
    <row r="51" spans="1:11">
      <c r="A51" s="208" t="s">
        <v>201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731661315.74000001</v>
      </c>
      <c r="K51" s="7">
        <v>709666337.05999994</v>
      </c>
    </row>
    <row r="52" spans="1:11">
      <c r="A52" s="208" t="s">
        <v>202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0</v>
      </c>
      <c r="K52" s="7">
        <v>0</v>
      </c>
    </row>
    <row r="53" spans="1:11">
      <c r="A53" s="208" t="s">
        <v>203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1150391.8600000001</v>
      </c>
      <c r="K53" s="7">
        <v>849795.35000000009</v>
      </c>
    </row>
    <row r="54" spans="1:11">
      <c r="A54" s="208" t="s">
        <v>10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30657572.210000001</v>
      </c>
      <c r="K54" s="7">
        <v>49407313.900000006</v>
      </c>
    </row>
    <row r="55" spans="1:11">
      <c r="A55" s="208" t="s">
        <v>11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57601337.030000001</v>
      </c>
      <c r="K55" s="7">
        <v>65849085.760000005</v>
      </c>
    </row>
    <row r="56" spans="1:11">
      <c r="A56" s="208" t="s">
        <v>102</v>
      </c>
      <c r="B56" s="209"/>
      <c r="C56" s="209"/>
      <c r="D56" s="209"/>
      <c r="E56" s="209"/>
      <c r="F56" s="209"/>
      <c r="G56" s="209"/>
      <c r="H56" s="210"/>
      <c r="I56" s="1">
        <v>50</v>
      </c>
      <c r="J56" s="53">
        <f>SUM(J57:J63)</f>
        <v>129753577.05000001</v>
      </c>
      <c r="K56" s="53">
        <f>SUM(K57:K63)</f>
        <v>127163573.38000001</v>
      </c>
    </row>
    <row r="57" spans="1:11">
      <c r="A57" s="208" t="s">
        <v>76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1">
      <c r="A58" s="208" t="s">
        <v>77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56340744</v>
      </c>
      <c r="K58" s="7">
        <v>31634743.170000002</v>
      </c>
    </row>
    <row r="59" spans="1:11">
      <c r="A59" s="208" t="s">
        <v>242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1">
      <c r="A60" s="208" t="s">
        <v>83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0</v>
      </c>
      <c r="K60" s="7">
        <v>855000</v>
      </c>
    </row>
    <row r="61" spans="1:11">
      <c r="A61" s="208" t="s">
        <v>84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26629.39</v>
      </c>
      <c r="K61" s="7">
        <v>26629.39</v>
      </c>
    </row>
    <row r="62" spans="1:11">
      <c r="A62" s="208" t="s">
        <v>85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73386203.660000011</v>
      </c>
      <c r="K62" s="7">
        <v>94647200.820000008</v>
      </c>
    </row>
    <row r="63" spans="1:11">
      <c r="A63" s="208" t="s">
        <v>46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1">
      <c r="A64" s="208" t="s">
        <v>207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86091286.61999999</v>
      </c>
      <c r="K64" s="7">
        <v>30785435.799999978</v>
      </c>
    </row>
    <row r="65" spans="1:11">
      <c r="A65" s="211" t="s">
        <v>56</v>
      </c>
      <c r="B65" s="212"/>
      <c r="C65" s="212"/>
      <c r="D65" s="212"/>
      <c r="E65" s="212"/>
      <c r="F65" s="212"/>
      <c r="G65" s="212"/>
      <c r="H65" s="213"/>
      <c r="I65" s="1">
        <v>59</v>
      </c>
      <c r="J65" s="7">
        <v>10261859.43</v>
      </c>
      <c r="K65" s="7">
        <v>13686775.039999999</v>
      </c>
    </row>
    <row r="66" spans="1:11">
      <c r="A66" s="211" t="s">
        <v>241</v>
      </c>
      <c r="B66" s="212"/>
      <c r="C66" s="212"/>
      <c r="D66" s="212"/>
      <c r="E66" s="212"/>
      <c r="F66" s="212"/>
      <c r="G66" s="212"/>
      <c r="H66" s="213"/>
      <c r="I66" s="1">
        <v>60</v>
      </c>
      <c r="J66" s="53">
        <f>J7+J8+J40+J65</f>
        <v>2221150461.4099994</v>
      </c>
      <c r="K66" s="53">
        <f>K7+K8+K40+K65</f>
        <v>2171369620.1199999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>
        <v>613050040.67000008</v>
      </c>
      <c r="K67" s="8">
        <v>619244327.57000005</v>
      </c>
    </row>
    <row r="68" spans="1:11">
      <c r="A68" s="200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>
      <c r="A69" s="204" t="s">
        <v>191</v>
      </c>
      <c r="B69" s="205"/>
      <c r="C69" s="205"/>
      <c r="D69" s="205"/>
      <c r="E69" s="205"/>
      <c r="F69" s="205"/>
      <c r="G69" s="205"/>
      <c r="H69" s="222"/>
      <c r="I69" s="3">
        <v>62</v>
      </c>
      <c r="J69" s="54">
        <f>J70+J71+J72+J78+J79+J82+J85</f>
        <v>678864499.49000001</v>
      </c>
      <c r="K69" s="54">
        <f>K70+K71+K72+K78+K79+K82+K85</f>
        <v>660326639.53999996</v>
      </c>
    </row>
    <row r="70" spans="1:11">
      <c r="A70" s="208" t="s">
        <v>141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229381200</v>
      </c>
      <c r="K70" s="7">
        <v>229381200</v>
      </c>
    </row>
    <row r="71" spans="1:11">
      <c r="A71" s="208" t="s">
        <v>142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0</v>
      </c>
      <c r="K71" s="7">
        <v>0</v>
      </c>
    </row>
    <row r="72" spans="1:11">
      <c r="A72" s="208" t="s">
        <v>143</v>
      </c>
      <c r="B72" s="209"/>
      <c r="C72" s="209"/>
      <c r="D72" s="209"/>
      <c r="E72" s="209"/>
      <c r="F72" s="209"/>
      <c r="G72" s="209"/>
      <c r="H72" s="210"/>
      <c r="I72" s="1">
        <v>65</v>
      </c>
      <c r="J72" s="53">
        <f>J73+J74-J75+J76+J77</f>
        <v>431585357.84000003</v>
      </c>
      <c r="K72" s="53">
        <f>K73+K74-K75+K76+K77</f>
        <v>431585357.84000003</v>
      </c>
    </row>
    <row r="73" spans="1:11">
      <c r="A73" s="208" t="s">
        <v>144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11486599.83</v>
      </c>
      <c r="K73" s="7">
        <v>11486599.83</v>
      </c>
    </row>
    <row r="74" spans="1:11">
      <c r="A74" s="208" t="s">
        <v>145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0</v>
      </c>
      <c r="K74" s="7">
        <v>0</v>
      </c>
    </row>
    <row r="75" spans="1:11">
      <c r="A75" s="208" t="s">
        <v>133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0</v>
      </c>
      <c r="K75" s="7">
        <v>0</v>
      </c>
    </row>
    <row r="76" spans="1:11">
      <c r="A76" s="208" t="s">
        <v>134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307335345.22000003</v>
      </c>
      <c r="K76" s="7">
        <v>307335345.22000003</v>
      </c>
    </row>
    <row r="77" spans="1:11">
      <c r="A77" s="208" t="s">
        <v>135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112763412.79000001</v>
      </c>
      <c r="K77" s="7">
        <v>112763412.79000001</v>
      </c>
    </row>
    <row r="78" spans="1:11">
      <c r="A78" s="208" t="s">
        <v>136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15037717.65</v>
      </c>
      <c r="K78" s="7">
        <v>15037717.65</v>
      </c>
    </row>
    <row r="79" spans="1:11">
      <c r="A79" s="208" t="s">
        <v>238</v>
      </c>
      <c r="B79" s="209"/>
      <c r="C79" s="209"/>
      <c r="D79" s="209"/>
      <c r="E79" s="209"/>
      <c r="F79" s="209"/>
      <c r="G79" s="209"/>
      <c r="H79" s="210"/>
      <c r="I79" s="1">
        <v>72</v>
      </c>
      <c r="J79" s="53">
        <f>J80-J81</f>
        <v>0</v>
      </c>
      <c r="K79" s="53">
        <f>K80-K81</f>
        <v>2860220.05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>
        <v>0</v>
      </c>
      <c r="K80" s="7">
        <v>2860220.05</v>
      </c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0</v>
      </c>
      <c r="K81" s="7">
        <v>0</v>
      </c>
    </row>
    <row r="82" spans="1:11">
      <c r="A82" s="208" t="s">
        <v>239</v>
      </c>
      <c r="B82" s="209"/>
      <c r="C82" s="209"/>
      <c r="D82" s="209"/>
      <c r="E82" s="209"/>
      <c r="F82" s="209"/>
      <c r="G82" s="209"/>
      <c r="H82" s="210"/>
      <c r="I82" s="1">
        <v>75</v>
      </c>
      <c r="J82" s="53">
        <f>J83-J84</f>
        <v>2860224</v>
      </c>
      <c r="K82" s="53">
        <f>K83-K84</f>
        <v>-18537856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2860224</v>
      </c>
      <c r="K83" s="7">
        <v>0</v>
      </c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>
        <v>0</v>
      </c>
      <c r="K84" s="7">
        <v>18537856</v>
      </c>
    </row>
    <row r="85" spans="1:11">
      <c r="A85" s="208" t="s">
        <v>173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>
        <v>0</v>
      </c>
      <c r="K85" s="7">
        <v>0</v>
      </c>
    </row>
    <row r="86" spans="1:11">
      <c r="A86" s="211" t="s">
        <v>19</v>
      </c>
      <c r="B86" s="212"/>
      <c r="C86" s="212"/>
      <c r="D86" s="212"/>
      <c r="E86" s="212"/>
      <c r="F86" s="212"/>
      <c r="G86" s="212"/>
      <c r="H86" s="213"/>
      <c r="I86" s="1">
        <v>79</v>
      </c>
      <c r="J86" s="53">
        <f>SUM(J87:J89)</f>
        <v>6282000</v>
      </c>
      <c r="K86" s="53">
        <f>SUM(K87:K89)</f>
        <v>6282000</v>
      </c>
    </row>
    <row r="87" spans="1:11">
      <c r="A87" s="208" t="s">
        <v>129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6282000</v>
      </c>
      <c r="K87" s="7">
        <v>6282000</v>
      </c>
    </row>
    <row r="88" spans="1:11">
      <c r="A88" s="208" t="s">
        <v>130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>
      <c r="A89" s="208" t="s">
        <v>131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0</v>
      </c>
      <c r="K89" s="7">
        <v>0</v>
      </c>
    </row>
    <row r="90" spans="1:11">
      <c r="A90" s="211" t="s">
        <v>20</v>
      </c>
      <c r="B90" s="212"/>
      <c r="C90" s="212"/>
      <c r="D90" s="212"/>
      <c r="E90" s="212"/>
      <c r="F90" s="212"/>
      <c r="G90" s="212"/>
      <c r="H90" s="213"/>
      <c r="I90" s="1">
        <v>83</v>
      </c>
      <c r="J90" s="53">
        <f>SUM(J91:J99)</f>
        <v>336485579.56000006</v>
      </c>
      <c r="K90" s="53">
        <f>SUM(K91:K99)</f>
        <v>422611580.61000001</v>
      </c>
    </row>
    <row r="91" spans="1:11">
      <c r="A91" s="208" t="s">
        <v>132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>
      <c r="A92" s="208" t="s">
        <v>243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243298204.73000002</v>
      </c>
      <c r="K93" s="7">
        <v>329518779.75</v>
      </c>
    </row>
    <row r="94" spans="1:11">
      <c r="A94" s="208" t="s">
        <v>244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>
      <c r="A95" s="208" t="s">
        <v>245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93187374.830000013</v>
      </c>
      <c r="K95" s="7">
        <v>93092800.860000014</v>
      </c>
    </row>
    <row r="96" spans="1:11">
      <c r="A96" s="208" t="s">
        <v>246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>
      <c r="A97" s="208" t="s">
        <v>94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>
      <c r="A98" s="208" t="s">
        <v>92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>
      <c r="A99" s="208" t="s">
        <v>93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1">
      <c r="A100" s="211" t="s">
        <v>21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53">
        <f>SUM(J101:J112)</f>
        <v>1199518381.3800001</v>
      </c>
      <c r="K100" s="53">
        <f>SUM(K101:K112)</f>
        <v>1082149399.8399999</v>
      </c>
    </row>
    <row r="101" spans="1:11">
      <c r="A101" s="208" t="s">
        <v>132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20086019.760000002</v>
      </c>
      <c r="K101" s="7">
        <v>17367342.759999998</v>
      </c>
    </row>
    <row r="102" spans="1:11">
      <c r="A102" s="208" t="s">
        <v>243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12819869.57</v>
      </c>
      <c r="K102" s="7">
        <v>5452509.0700000003</v>
      </c>
    </row>
    <row r="103" spans="1:11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429766196.67000002</v>
      </c>
      <c r="K103" s="7">
        <v>467726743.16000003</v>
      </c>
    </row>
    <row r="104" spans="1:11">
      <c r="A104" s="208" t="s">
        <v>244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135030286.97</v>
      </c>
      <c r="K104" s="7">
        <v>154569210.37</v>
      </c>
    </row>
    <row r="105" spans="1:11">
      <c r="A105" s="208" t="s">
        <v>245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365331523.75999999</v>
      </c>
      <c r="K105" s="7">
        <v>351044394.03999996</v>
      </c>
    </row>
    <row r="106" spans="1:11">
      <c r="A106" s="208" t="s">
        <v>246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210105782.94</v>
      </c>
      <c r="K106" s="7">
        <v>53233829.100000001</v>
      </c>
    </row>
    <row r="107" spans="1:11">
      <c r="A107" s="208" t="s">
        <v>94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0</v>
      </c>
      <c r="K107" s="7">
        <v>21000</v>
      </c>
    </row>
    <row r="108" spans="1:11">
      <c r="A108" s="208" t="s">
        <v>95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4227713.4800000004</v>
      </c>
      <c r="K108" s="7">
        <v>10783828.429999998</v>
      </c>
    </row>
    <row r="109" spans="1:11">
      <c r="A109" s="208" t="s">
        <v>96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6663521</v>
      </c>
      <c r="K109" s="7">
        <v>6100314</v>
      </c>
    </row>
    <row r="110" spans="1:11">
      <c r="A110" s="208" t="s">
        <v>99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1899762.4</v>
      </c>
      <c r="K110" s="7">
        <v>1899762.4</v>
      </c>
    </row>
    <row r="111" spans="1:11">
      <c r="A111" s="208" t="s">
        <v>97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1">
      <c r="A112" s="208" t="s">
        <v>98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13587704.83</v>
      </c>
      <c r="K112" s="7">
        <v>13950466.510000002</v>
      </c>
    </row>
    <row r="113" spans="1:11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7">
        <v>0</v>
      </c>
      <c r="K113" s="7">
        <v>0</v>
      </c>
    </row>
    <row r="114" spans="1:11">
      <c r="A114" s="211" t="s">
        <v>25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53">
        <f>J69+J86+J90+J100+J113</f>
        <v>2221150460.4300003</v>
      </c>
      <c r="K114" s="53">
        <f>K69+K86+K90+K100+K113</f>
        <v>2171369619.9899998</v>
      </c>
    </row>
    <row r="115" spans="1:11">
      <c r="A115" s="197" t="s">
        <v>57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8">
        <v>613050040.67000008</v>
      </c>
      <c r="K115" s="8">
        <v>619244327.57000005</v>
      </c>
    </row>
    <row r="116" spans="1:11">
      <c r="A116" s="200" t="s">
        <v>310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</row>
    <row r="117" spans="1:11">
      <c r="A117" s="204" t="s">
        <v>186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</row>
    <row r="118" spans="1:11">
      <c r="A118" s="208" t="s">
        <v>8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/>
      <c r="K118" s="7"/>
    </row>
    <row r="119" spans="1:11">
      <c r="A119" s="190" t="s">
        <v>9</v>
      </c>
      <c r="B119" s="191"/>
      <c r="C119" s="191"/>
      <c r="D119" s="191"/>
      <c r="E119" s="191"/>
      <c r="F119" s="191"/>
      <c r="G119" s="191"/>
      <c r="H119" s="192"/>
      <c r="I119" s="4">
        <v>110</v>
      </c>
      <c r="J119" s="8"/>
      <c r="K119" s="8"/>
    </row>
    <row r="120" spans="1:11">
      <c r="A120" s="193" t="s">
        <v>311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1:11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A4" sqref="A4:H4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35" t="s">
        <v>341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342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319</v>
      </c>
      <c r="K4" s="249"/>
      <c r="L4" s="249" t="s">
        <v>320</v>
      </c>
      <c r="M4" s="249"/>
    </row>
    <row r="5" spans="1:13" ht="22.5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4" t="s">
        <v>26</v>
      </c>
      <c r="B7" s="205"/>
      <c r="C7" s="205"/>
      <c r="D7" s="205"/>
      <c r="E7" s="205"/>
      <c r="F7" s="205"/>
      <c r="G7" s="205"/>
      <c r="H7" s="222"/>
      <c r="I7" s="3">
        <v>111</v>
      </c>
      <c r="J7" s="54">
        <f>SUM(J8:J9)</f>
        <v>261851238.94000003</v>
      </c>
      <c r="K7" s="54">
        <f>SUM(K8:K9)</f>
        <v>261851238.94000003</v>
      </c>
      <c r="L7" s="54">
        <f>SUM(L8:L9)</f>
        <v>249018791</v>
      </c>
      <c r="M7" s="54">
        <f>SUM(M8:M9)</f>
        <v>249018791</v>
      </c>
    </row>
    <row r="8" spans="1:13">
      <c r="A8" s="211" t="s">
        <v>152</v>
      </c>
      <c r="B8" s="212"/>
      <c r="C8" s="212"/>
      <c r="D8" s="212"/>
      <c r="E8" s="212"/>
      <c r="F8" s="212"/>
      <c r="G8" s="212"/>
      <c r="H8" s="213"/>
      <c r="I8" s="1">
        <v>112</v>
      </c>
      <c r="J8" s="7">
        <v>253184237.78000003</v>
      </c>
      <c r="K8" s="7">
        <v>253184237.78000003</v>
      </c>
      <c r="L8" s="7">
        <v>241690195</v>
      </c>
      <c r="M8" s="7">
        <v>241690195</v>
      </c>
    </row>
    <row r="9" spans="1:13">
      <c r="A9" s="211" t="s">
        <v>103</v>
      </c>
      <c r="B9" s="212"/>
      <c r="C9" s="212"/>
      <c r="D9" s="212"/>
      <c r="E9" s="212"/>
      <c r="F9" s="212"/>
      <c r="G9" s="212"/>
      <c r="H9" s="213"/>
      <c r="I9" s="1">
        <v>113</v>
      </c>
      <c r="J9" s="7">
        <v>8667001.1600000001</v>
      </c>
      <c r="K9" s="7">
        <v>8667001.1600000001</v>
      </c>
      <c r="L9" s="7">
        <v>7328596</v>
      </c>
      <c r="M9" s="7">
        <v>7328596</v>
      </c>
    </row>
    <row r="10" spans="1:13">
      <c r="A10" s="211" t="s">
        <v>12</v>
      </c>
      <c r="B10" s="212"/>
      <c r="C10" s="212"/>
      <c r="D10" s="212"/>
      <c r="E10" s="212"/>
      <c r="F10" s="212"/>
      <c r="G10" s="212"/>
      <c r="H10" s="213"/>
      <c r="I10" s="1">
        <v>114</v>
      </c>
      <c r="J10" s="53">
        <f>J11+J12+J16+J20+J21+J22+J25+J26</f>
        <v>241343183.83000001</v>
      </c>
      <c r="K10" s="53">
        <f>K11+K12+K16+K20+K21+K22+K25+K26</f>
        <v>241343183.83000001</v>
      </c>
      <c r="L10" s="53">
        <f>L11+L12+L16+L20+L21+L22+L25+L26</f>
        <v>249083960</v>
      </c>
      <c r="M10" s="53">
        <f>M11+M12+M16+M20+M21+M22+M25+M26</f>
        <v>249083960</v>
      </c>
    </row>
    <row r="11" spans="1:13">
      <c r="A11" s="211" t="s">
        <v>104</v>
      </c>
      <c r="B11" s="212"/>
      <c r="C11" s="212"/>
      <c r="D11" s="212"/>
      <c r="E11" s="212"/>
      <c r="F11" s="212"/>
      <c r="G11" s="212"/>
      <c r="H11" s="213"/>
      <c r="I11" s="1">
        <v>115</v>
      </c>
      <c r="J11" s="7">
        <v>13101031.269999979</v>
      </c>
      <c r="K11" s="7">
        <v>13101031.269999979</v>
      </c>
      <c r="L11" s="7">
        <v>-13443430</v>
      </c>
      <c r="M11" s="7">
        <v>-13443430</v>
      </c>
    </row>
    <row r="12" spans="1:13">
      <c r="A12" s="211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53">
        <f>SUM(J13:J15)</f>
        <v>136606523.79000008</v>
      </c>
      <c r="K12" s="53">
        <f>SUM(K13:K15)</f>
        <v>136606523.79000008</v>
      </c>
      <c r="L12" s="53">
        <f>SUM(L13:L15)</f>
        <v>175816158</v>
      </c>
      <c r="M12" s="53">
        <f>SUM(M13:M15)</f>
        <v>175816158</v>
      </c>
    </row>
    <row r="13" spans="1:13">
      <c r="A13" s="208" t="s">
        <v>146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>
        <v>36575954.76000005</v>
      </c>
      <c r="K13" s="7">
        <v>36575954.76000005</v>
      </c>
      <c r="L13" s="7">
        <v>49938480</v>
      </c>
      <c r="M13" s="7">
        <v>49938480</v>
      </c>
    </row>
    <row r="14" spans="1:13">
      <c r="A14" s="208" t="s">
        <v>147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>
        <v>20882053.330000002</v>
      </c>
      <c r="K14" s="7">
        <v>20882053.330000002</v>
      </c>
      <c r="L14" s="7">
        <v>17615869</v>
      </c>
      <c r="M14" s="7">
        <v>17615869</v>
      </c>
    </row>
    <row r="15" spans="1:13">
      <c r="A15" s="208" t="s">
        <v>61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>
        <v>79148515.700000048</v>
      </c>
      <c r="K15" s="7">
        <v>79148515.700000048</v>
      </c>
      <c r="L15" s="7">
        <v>108261809</v>
      </c>
      <c r="M15" s="7">
        <v>108261809</v>
      </c>
    </row>
    <row r="16" spans="1:13">
      <c r="A16" s="211" t="s">
        <v>23</v>
      </c>
      <c r="B16" s="212"/>
      <c r="C16" s="212"/>
      <c r="D16" s="212"/>
      <c r="E16" s="212"/>
      <c r="F16" s="212"/>
      <c r="G16" s="212"/>
      <c r="H16" s="213"/>
      <c r="I16" s="1">
        <v>120</v>
      </c>
      <c r="J16" s="53">
        <f>SUM(J17:J19)</f>
        <v>55886263.969999984</v>
      </c>
      <c r="K16" s="53">
        <f>SUM(K17:K19)</f>
        <v>55886263.969999984</v>
      </c>
      <c r="L16" s="53">
        <f>SUM(L17:L19)</f>
        <v>42990174</v>
      </c>
      <c r="M16" s="53">
        <f>SUM(M17:M19)</f>
        <v>42990174</v>
      </c>
    </row>
    <row r="17" spans="1:13">
      <c r="A17" s="208" t="s">
        <v>62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>
        <v>31497029.440000005</v>
      </c>
      <c r="K17" s="7">
        <v>31497029.440000005</v>
      </c>
      <c r="L17" s="7">
        <v>25270798</v>
      </c>
      <c r="M17" s="7">
        <v>25270798</v>
      </c>
    </row>
    <row r="18" spans="1:13">
      <c r="A18" s="208" t="s">
        <v>63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>
        <v>16187494.489999982</v>
      </c>
      <c r="K18" s="7">
        <v>16187494.489999982</v>
      </c>
      <c r="L18" s="7">
        <v>11410238</v>
      </c>
      <c r="M18" s="7">
        <v>11410238</v>
      </c>
    </row>
    <row r="19" spans="1:13">
      <c r="A19" s="208" t="s">
        <v>64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>
        <v>8201740.0399999991</v>
      </c>
      <c r="K19" s="7">
        <v>8201740.0399999991</v>
      </c>
      <c r="L19" s="7">
        <v>6309138</v>
      </c>
      <c r="M19" s="7">
        <v>6309138</v>
      </c>
    </row>
    <row r="20" spans="1:13">
      <c r="A20" s="211" t="s">
        <v>105</v>
      </c>
      <c r="B20" s="212"/>
      <c r="C20" s="212"/>
      <c r="D20" s="212"/>
      <c r="E20" s="212"/>
      <c r="F20" s="212"/>
      <c r="G20" s="212"/>
      <c r="H20" s="213"/>
      <c r="I20" s="1">
        <v>124</v>
      </c>
      <c r="J20" s="7">
        <v>12874070.57</v>
      </c>
      <c r="K20" s="7">
        <v>12874070.57</v>
      </c>
      <c r="L20" s="7">
        <v>12720715</v>
      </c>
      <c r="M20" s="7">
        <v>12720715</v>
      </c>
    </row>
    <row r="21" spans="1:13">
      <c r="A21" s="211" t="s">
        <v>106</v>
      </c>
      <c r="B21" s="212"/>
      <c r="C21" s="212"/>
      <c r="D21" s="212"/>
      <c r="E21" s="212"/>
      <c r="F21" s="212"/>
      <c r="G21" s="212"/>
      <c r="H21" s="213"/>
      <c r="I21" s="1">
        <v>125</v>
      </c>
      <c r="J21" s="7">
        <v>18337369.299999997</v>
      </c>
      <c r="K21" s="7">
        <v>18337369.299999997</v>
      </c>
      <c r="L21" s="7">
        <v>24410040</v>
      </c>
      <c r="M21" s="7">
        <v>24410040</v>
      </c>
    </row>
    <row r="22" spans="1:13">
      <c r="A22" s="211" t="s">
        <v>24</v>
      </c>
      <c r="B22" s="212"/>
      <c r="C22" s="212"/>
      <c r="D22" s="212"/>
      <c r="E22" s="212"/>
      <c r="F22" s="212"/>
      <c r="G22" s="212"/>
      <c r="H22" s="213"/>
      <c r="I22" s="1">
        <v>126</v>
      </c>
      <c r="J22" s="53">
        <f>SUM(J23:J24)</f>
        <v>75723.39</v>
      </c>
      <c r="K22" s="53">
        <f>SUM(K23:K24)</f>
        <v>75723.39</v>
      </c>
      <c r="L22" s="53">
        <f>SUM(L23:L24)</f>
        <v>0</v>
      </c>
      <c r="M22" s="53">
        <f>SUM(M23:M24)</f>
        <v>0</v>
      </c>
    </row>
    <row r="23" spans="1:13">
      <c r="A23" s="208" t="s">
        <v>137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8" t="s">
        <v>138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75723.39</v>
      </c>
      <c r="K24" s="7">
        <v>75723.39</v>
      </c>
      <c r="L24" s="7">
        <v>0</v>
      </c>
      <c r="M24" s="7">
        <v>0</v>
      </c>
    </row>
    <row r="25" spans="1:13">
      <c r="A25" s="211" t="s">
        <v>107</v>
      </c>
      <c r="B25" s="212"/>
      <c r="C25" s="212"/>
      <c r="D25" s="212"/>
      <c r="E25" s="212"/>
      <c r="F25" s="212"/>
      <c r="G25" s="212"/>
      <c r="H25" s="213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1" t="s">
        <v>50</v>
      </c>
      <c r="B26" s="212"/>
      <c r="C26" s="212"/>
      <c r="D26" s="212"/>
      <c r="E26" s="212"/>
      <c r="F26" s="212"/>
      <c r="G26" s="212"/>
      <c r="H26" s="213"/>
      <c r="I26" s="1">
        <v>130</v>
      </c>
      <c r="J26" s="7">
        <v>4462201.54</v>
      </c>
      <c r="K26" s="7">
        <v>4462201.54</v>
      </c>
      <c r="L26" s="7">
        <v>6590303</v>
      </c>
      <c r="M26" s="7">
        <v>6590303</v>
      </c>
    </row>
    <row r="27" spans="1:13">
      <c r="A27" s="211" t="s">
        <v>213</v>
      </c>
      <c r="B27" s="212"/>
      <c r="C27" s="212"/>
      <c r="D27" s="212"/>
      <c r="E27" s="212"/>
      <c r="F27" s="212"/>
      <c r="G27" s="212"/>
      <c r="H27" s="213"/>
      <c r="I27" s="1">
        <v>131</v>
      </c>
      <c r="J27" s="53">
        <f>SUM(J28:J32)</f>
        <v>330422.73</v>
      </c>
      <c r="K27" s="53">
        <f>SUM(K28:K32)</f>
        <v>330422.73</v>
      </c>
      <c r="L27" s="53">
        <f>SUM(L28:L32)</f>
        <v>284</v>
      </c>
      <c r="M27" s="53">
        <f>SUM(M28:M32)</f>
        <v>284</v>
      </c>
    </row>
    <row r="28" spans="1:13">
      <c r="A28" s="211" t="s">
        <v>227</v>
      </c>
      <c r="B28" s="212"/>
      <c r="C28" s="212"/>
      <c r="D28" s="212"/>
      <c r="E28" s="212"/>
      <c r="F28" s="212"/>
      <c r="G28" s="212"/>
      <c r="H28" s="213"/>
      <c r="I28" s="1">
        <v>132</v>
      </c>
      <c r="J28" s="7">
        <v>204253</v>
      </c>
      <c r="K28" s="7">
        <v>204253</v>
      </c>
      <c r="L28" s="7">
        <v>0</v>
      </c>
      <c r="M28" s="7">
        <v>0</v>
      </c>
    </row>
    <row r="29" spans="1:13">
      <c r="A29" s="211" t="s">
        <v>155</v>
      </c>
      <c r="B29" s="212"/>
      <c r="C29" s="212"/>
      <c r="D29" s="212"/>
      <c r="E29" s="212"/>
      <c r="F29" s="212"/>
      <c r="G29" s="212"/>
      <c r="H29" s="213"/>
      <c r="I29" s="1">
        <v>133</v>
      </c>
      <c r="J29" s="7">
        <v>126169.73</v>
      </c>
      <c r="K29" s="7">
        <v>126169.73</v>
      </c>
      <c r="L29" s="7">
        <v>284</v>
      </c>
      <c r="M29" s="7">
        <v>284</v>
      </c>
    </row>
    <row r="30" spans="1:13">
      <c r="A30" s="211" t="s">
        <v>139</v>
      </c>
      <c r="B30" s="212"/>
      <c r="C30" s="212"/>
      <c r="D30" s="212"/>
      <c r="E30" s="212"/>
      <c r="F30" s="212"/>
      <c r="G30" s="212"/>
      <c r="H30" s="213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211" t="s">
        <v>223</v>
      </c>
      <c r="B31" s="212"/>
      <c r="C31" s="212"/>
      <c r="D31" s="212"/>
      <c r="E31" s="212"/>
      <c r="F31" s="212"/>
      <c r="G31" s="212"/>
      <c r="H31" s="213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1" t="s">
        <v>140</v>
      </c>
      <c r="B32" s="212"/>
      <c r="C32" s="212"/>
      <c r="D32" s="212"/>
      <c r="E32" s="212"/>
      <c r="F32" s="212"/>
      <c r="G32" s="212"/>
      <c r="H32" s="213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1" t="s">
        <v>214</v>
      </c>
      <c r="B33" s="212"/>
      <c r="C33" s="212"/>
      <c r="D33" s="212"/>
      <c r="E33" s="212"/>
      <c r="F33" s="212"/>
      <c r="G33" s="212"/>
      <c r="H33" s="213"/>
      <c r="I33" s="1">
        <v>137</v>
      </c>
      <c r="J33" s="53">
        <f>SUM(J34:J37)</f>
        <v>8482443.2699999996</v>
      </c>
      <c r="K33" s="53">
        <f>SUM(K34:K37)</f>
        <v>8482443.2699999996</v>
      </c>
      <c r="L33" s="53">
        <f>SUM(L34:L37)</f>
        <v>18472971</v>
      </c>
      <c r="M33" s="53">
        <f>SUM(M34:M37)</f>
        <v>18472971</v>
      </c>
    </row>
    <row r="34" spans="1:13">
      <c r="A34" s="211" t="s">
        <v>66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7">
        <v>352285.88</v>
      </c>
      <c r="K34" s="7">
        <v>352285.88</v>
      </c>
      <c r="L34" s="7">
        <v>0</v>
      </c>
      <c r="M34" s="7">
        <v>0</v>
      </c>
    </row>
    <row r="35" spans="1:13">
      <c r="A35" s="211" t="s">
        <v>65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7">
        <v>8125741.5499999998</v>
      </c>
      <c r="K35" s="7">
        <v>8125741.5499999998</v>
      </c>
      <c r="L35" s="7">
        <v>18472971</v>
      </c>
      <c r="M35" s="7">
        <v>18472971</v>
      </c>
    </row>
    <row r="36" spans="1:13">
      <c r="A36" s="211" t="s">
        <v>224</v>
      </c>
      <c r="B36" s="212"/>
      <c r="C36" s="212"/>
      <c r="D36" s="212"/>
      <c r="E36" s="212"/>
      <c r="F36" s="212"/>
      <c r="G36" s="212"/>
      <c r="H36" s="213"/>
      <c r="I36" s="1">
        <v>140</v>
      </c>
      <c r="J36" s="7">
        <v>4415.84</v>
      </c>
      <c r="K36" s="7">
        <v>4415.84</v>
      </c>
      <c r="L36" s="7">
        <v>0</v>
      </c>
      <c r="M36" s="7">
        <v>0</v>
      </c>
    </row>
    <row r="37" spans="1:13">
      <c r="A37" s="211" t="s">
        <v>67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11" t="s">
        <v>195</v>
      </c>
      <c r="B38" s="212"/>
      <c r="C38" s="212"/>
      <c r="D38" s="212"/>
      <c r="E38" s="212"/>
      <c r="F38" s="212"/>
      <c r="G38" s="212"/>
      <c r="H38" s="213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11" t="s">
        <v>196</v>
      </c>
      <c r="B39" s="212"/>
      <c r="C39" s="212"/>
      <c r="D39" s="212"/>
      <c r="E39" s="212"/>
      <c r="F39" s="212"/>
      <c r="G39" s="212"/>
      <c r="H39" s="213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11" t="s">
        <v>225</v>
      </c>
      <c r="B40" s="212"/>
      <c r="C40" s="212"/>
      <c r="D40" s="212"/>
      <c r="E40" s="212"/>
      <c r="F40" s="212"/>
      <c r="G40" s="212"/>
      <c r="H40" s="213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11" t="s">
        <v>226</v>
      </c>
      <c r="B41" s="212"/>
      <c r="C41" s="212"/>
      <c r="D41" s="212"/>
      <c r="E41" s="212"/>
      <c r="F41" s="212"/>
      <c r="G41" s="212"/>
      <c r="H41" s="213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11" t="s">
        <v>215</v>
      </c>
      <c r="B42" s="212"/>
      <c r="C42" s="212"/>
      <c r="D42" s="212"/>
      <c r="E42" s="212"/>
      <c r="F42" s="212"/>
      <c r="G42" s="212"/>
      <c r="H42" s="213"/>
      <c r="I42" s="1">
        <v>146</v>
      </c>
      <c r="J42" s="53">
        <f>J7+J27+J38+J40</f>
        <v>262181661.67000002</v>
      </c>
      <c r="K42" s="53">
        <f>K7+K27+K38+K40</f>
        <v>262181661.67000002</v>
      </c>
      <c r="L42" s="53">
        <f>L7+L27+L38+L40</f>
        <v>249019075</v>
      </c>
      <c r="M42" s="53">
        <f>M7+M27+M38+M40</f>
        <v>249019075</v>
      </c>
    </row>
    <row r="43" spans="1:13">
      <c r="A43" s="211" t="s">
        <v>216</v>
      </c>
      <c r="B43" s="212"/>
      <c r="C43" s="212"/>
      <c r="D43" s="212"/>
      <c r="E43" s="212"/>
      <c r="F43" s="212"/>
      <c r="G43" s="212"/>
      <c r="H43" s="213"/>
      <c r="I43" s="1">
        <v>147</v>
      </c>
      <c r="J43" s="53">
        <f>J10+J33+J39+J41</f>
        <v>249825627.10000002</v>
      </c>
      <c r="K43" s="53">
        <f>K10+K33+K39+K41</f>
        <v>249825627.10000002</v>
      </c>
      <c r="L43" s="53">
        <f>L10+L33+L39+L41</f>
        <v>267556931</v>
      </c>
      <c r="M43" s="53">
        <f>M10+M33+M39+M41</f>
        <v>267556931</v>
      </c>
    </row>
    <row r="44" spans="1:13">
      <c r="A44" s="211" t="s">
        <v>236</v>
      </c>
      <c r="B44" s="212"/>
      <c r="C44" s="212"/>
      <c r="D44" s="212"/>
      <c r="E44" s="212"/>
      <c r="F44" s="212"/>
      <c r="G44" s="212"/>
      <c r="H44" s="213"/>
      <c r="I44" s="1">
        <v>148</v>
      </c>
      <c r="J44" s="53">
        <f>J42-J43</f>
        <v>12356034.569999993</v>
      </c>
      <c r="K44" s="53">
        <f>K42-K43</f>
        <v>12356034.569999993</v>
      </c>
      <c r="L44" s="53">
        <f>L42-L43</f>
        <v>-18537856</v>
      </c>
      <c r="M44" s="53">
        <f>M42-M43</f>
        <v>-18537856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f>IF(J42&gt;J43,J42-J43,0)</f>
        <v>12356034.569999993</v>
      </c>
      <c r="K45" s="53">
        <f>IF(K42&gt;K43,K42-K43,0)</f>
        <v>12356034.569999993</v>
      </c>
      <c r="L45" s="53">
        <f>IF(L42&gt;L43,L42-L43,0)</f>
        <v>0</v>
      </c>
      <c r="M45" s="53">
        <f>IF(M42&gt;M43,M42-M43,0)</f>
        <v>0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18537856</v>
      </c>
      <c r="M46" s="53">
        <f>IF(M43&gt;M42,M43-M42,0)</f>
        <v>18537856</v>
      </c>
    </row>
    <row r="47" spans="1:13">
      <c r="A47" s="211" t="s">
        <v>217</v>
      </c>
      <c r="B47" s="212"/>
      <c r="C47" s="212"/>
      <c r="D47" s="212"/>
      <c r="E47" s="212"/>
      <c r="F47" s="212"/>
      <c r="G47" s="212"/>
      <c r="H47" s="213"/>
      <c r="I47" s="1">
        <v>151</v>
      </c>
      <c r="J47" s="7">
        <v>2470206.91</v>
      </c>
      <c r="K47" s="7">
        <v>2470206.91</v>
      </c>
      <c r="L47" s="7"/>
      <c r="M47" s="7"/>
    </row>
    <row r="48" spans="1:13">
      <c r="A48" s="211" t="s">
        <v>237</v>
      </c>
      <c r="B48" s="212"/>
      <c r="C48" s="212"/>
      <c r="D48" s="212"/>
      <c r="E48" s="212"/>
      <c r="F48" s="212"/>
      <c r="G48" s="212"/>
      <c r="H48" s="213"/>
      <c r="I48" s="1">
        <v>152</v>
      </c>
      <c r="J48" s="53">
        <f>J44-J47</f>
        <v>9885827.6599999927</v>
      </c>
      <c r="K48" s="53">
        <f>K44-K47</f>
        <v>9885827.6599999927</v>
      </c>
      <c r="L48" s="53">
        <f>L44-L47</f>
        <v>-18537856</v>
      </c>
      <c r="M48" s="53">
        <f>M44-M47</f>
        <v>-18537856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f>IF(J48&gt;0,J48,0)</f>
        <v>9885827.6599999927</v>
      </c>
      <c r="K49" s="53">
        <f>IF(K48&gt;0,K48,0)</f>
        <v>9885827.6599999927</v>
      </c>
      <c r="L49" s="53">
        <f>IF(L48&gt;0,L48,0)</f>
        <v>0</v>
      </c>
      <c r="M49" s="53">
        <f>IF(M48&gt;0,M48,0)</f>
        <v>0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18537856</v>
      </c>
      <c r="M50" s="61">
        <f>IF(M48&lt;0,-M48,0)</f>
        <v>18537856</v>
      </c>
    </row>
    <row r="51" spans="1:13" ht="12.75" customHeight="1">
      <c r="A51" s="200" t="s">
        <v>312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1:13" ht="12.75" customHeight="1">
      <c r="A52" s="204" t="s">
        <v>187</v>
      </c>
      <c r="B52" s="205"/>
      <c r="C52" s="205"/>
      <c r="D52" s="205"/>
      <c r="E52" s="205"/>
      <c r="F52" s="205"/>
      <c r="G52" s="205"/>
      <c r="H52" s="205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200" t="s">
        <v>189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204" t="s">
        <v>204</v>
      </c>
      <c r="B56" s="205"/>
      <c r="C56" s="205"/>
      <c r="D56" s="205"/>
      <c r="E56" s="205"/>
      <c r="F56" s="205"/>
      <c r="G56" s="205"/>
      <c r="H56" s="222"/>
      <c r="I56" s="9">
        <v>157</v>
      </c>
      <c r="J56" s="53">
        <v>9885827.6599999927</v>
      </c>
      <c r="K56" s="53">
        <v>9885827.6599999927</v>
      </c>
      <c r="L56" s="6">
        <v>-18537856</v>
      </c>
      <c r="M56" s="6">
        <v>-18537856</v>
      </c>
    </row>
    <row r="57" spans="1:13">
      <c r="A57" s="211" t="s">
        <v>221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11" t="s">
        <v>228</v>
      </c>
      <c r="B58" s="212"/>
      <c r="C58" s="212"/>
      <c r="D58" s="212"/>
      <c r="E58" s="212"/>
      <c r="F58" s="212"/>
      <c r="G58" s="212"/>
      <c r="H58" s="213"/>
      <c r="I58" s="1">
        <v>159</v>
      </c>
      <c r="J58" s="7"/>
      <c r="K58" s="7"/>
      <c r="L58" s="7"/>
      <c r="M58" s="7"/>
    </row>
    <row r="59" spans="1:13">
      <c r="A59" s="211" t="s">
        <v>229</v>
      </c>
      <c r="B59" s="212"/>
      <c r="C59" s="212"/>
      <c r="D59" s="212"/>
      <c r="E59" s="212"/>
      <c r="F59" s="212"/>
      <c r="G59" s="212"/>
      <c r="H59" s="213"/>
      <c r="I59" s="1">
        <v>160</v>
      </c>
      <c r="J59" s="7"/>
      <c r="K59" s="7"/>
      <c r="L59" s="7"/>
      <c r="M59" s="7"/>
    </row>
    <row r="60" spans="1:13">
      <c r="A60" s="211" t="s">
        <v>45</v>
      </c>
      <c r="B60" s="212"/>
      <c r="C60" s="212"/>
      <c r="D60" s="212"/>
      <c r="E60" s="212"/>
      <c r="F60" s="212"/>
      <c r="G60" s="212"/>
      <c r="H60" s="213"/>
      <c r="I60" s="1">
        <v>161</v>
      </c>
      <c r="J60" s="7"/>
      <c r="K60" s="7"/>
      <c r="L60" s="7"/>
      <c r="M60" s="7"/>
    </row>
    <row r="61" spans="1:13">
      <c r="A61" s="211" t="s">
        <v>230</v>
      </c>
      <c r="B61" s="212"/>
      <c r="C61" s="212"/>
      <c r="D61" s="212"/>
      <c r="E61" s="212"/>
      <c r="F61" s="212"/>
      <c r="G61" s="212"/>
      <c r="H61" s="213"/>
      <c r="I61" s="1">
        <v>162</v>
      </c>
      <c r="J61" s="7"/>
      <c r="K61" s="7"/>
      <c r="L61" s="7"/>
      <c r="M61" s="7"/>
    </row>
    <row r="62" spans="1:13">
      <c r="A62" s="211" t="s">
        <v>231</v>
      </c>
      <c r="B62" s="212"/>
      <c r="C62" s="212"/>
      <c r="D62" s="212"/>
      <c r="E62" s="212"/>
      <c r="F62" s="212"/>
      <c r="G62" s="212"/>
      <c r="H62" s="213"/>
      <c r="I62" s="1">
        <v>163</v>
      </c>
      <c r="J62" s="7"/>
      <c r="K62" s="7"/>
      <c r="L62" s="7"/>
      <c r="M62" s="7"/>
    </row>
    <row r="63" spans="1:13">
      <c r="A63" s="211" t="s">
        <v>232</v>
      </c>
      <c r="B63" s="212"/>
      <c r="C63" s="212"/>
      <c r="D63" s="212"/>
      <c r="E63" s="212"/>
      <c r="F63" s="212"/>
      <c r="G63" s="212"/>
      <c r="H63" s="213"/>
      <c r="I63" s="1">
        <v>164</v>
      </c>
      <c r="J63" s="7"/>
      <c r="K63" s="7"/>
      <c r="L63" s="7"/>
      <c r="M63" s="7"/>
    </row>
    <row r="64" spans="1:13">
      <c r="A64" s="211" t="s">
        <v>233</v>
      </c>
      <c r="B64" s="212"/>
      <c r="C64" s="212"/>
      <c r="D64" s="212"/>
      <c r="E64" s="212"/>
      <c r="F64" s="212"/>
      <c r="G64" s="212"/>
      <c r="H64" s="213"/>
      <c r="I64" s="1">
        <v>165</v>
      </c>
      <c r="J64" s="7"/>
      <c r="K64" s="7"/>
      <c r="L64" s="7"/>
      <c r="M64" s="7"/>
    </row>
    <row r="65" spans="1:13">
      <c r="A65" s="211" t="s">
        <v>222</v>
      </c>
      <c r="B65" s="212"/>
      <c r="C65" s="212"/>
      <c r="D65" s="212"/>
      <c r="E65" s="212"/>
      <c r="F65" s="212"/>
      <c r="G65" s="212"/>
      <c r="H65" s="213"/>
      <c r="I65" s="1">
        <v>166</v>
      </c>
      <c r="J65" s="7"/>
      <c r="K65" s="7"/>
      <c r="L65" s="7"/>
      <c r="M65" s="7"/>
    </row>
    <row r="66" spans="1:13">
      <c r="A66" s="211" t="s">
        <v>193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11" t="s">
        <v>194</v>
      </c>
      <c r="B67" s="212"/>
      <c r="C67" s="212"/>
      <c r="D67" s="212"/>
      <c r="E67" s="212"/>
      <c r="F67" s="212"/>
      <c r="G67" s="212"/>
      <c r="H67" s="213"/>
      <c r="I67" s="1">
        <v>168</v>
      </c>
      <c r="J67" s="61">
        <f>J56+J66</f>
        <v>9885827.6599999927</v>
      </c>
      <c r="K67" s="61">
        <f>K56+K66</f>
        <v>9885827.6599999927</v>
      </c>
      <c r="L67" s="61">
        <f>L56+L66</f>
        <v>-18537856</v>
      </c>
      <c r="M67" s="61">
        <f>M56+M66</f>
        <v>-18537856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A3" sqref="A3:K3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7" t="s">
        <v>164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58" t="s">
        <v>341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4" t="s">
        <v>7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3.2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40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12356035</v>
      </c>
      <c r="K7" s="7">
        <v>-18537856</v>
      </c>
    </row>
    <row r="8" spans="1:11">
      <c r="A8" s="208" t="s">
        <v>41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12874071</v>
      </c>
      <c r="K8" s="7">
        <v>12720715</v>
      </c>
    </row>
    <row r="9" spans="1:11">
      <c r="A9" s="208" t="s">
        <v>42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0</v>
      </c>
      <c r="K9" s="7">
        <v>32967381</v>
      </c>
    </row>
    <row r="10" spans="1:11">
      <c r="A10" s="208" t="s">
        <v>43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77911818</v>
      </c>
      <c r="K10" s="7">
        <v>5016490</v>
      </c>
    </row>
    <row r="11" spans="1:11">
      <c r="A11" s="208" t="s">
        <v>44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6989682</v>
      </c>
      <c r="K11" s="7">
        <v>0</v>
      </c>
    </row>
    <row r="12" spans="1:11">
      <c r="A12" s="208" t="s">
        <v>51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0</v>
      </c>
      <c r="K12" s="7">
        <v>0</v>
      </c>
    </row>
    <row r="13" spans="1:11">
      <c r="A13" s="211" t="s">
        <v>157</v>
      </c>
      <c r="B13" s="212"/>
      <c r="C13" s="212"/>
      <c r="D13" s="212"/>
      <c r="E13" s="212"/>
      <c r="F13" s="212"/>
      <c r="G13" s="212"/>
      <c r="H13" s="212"/>
      <c r="I13" s="1">
        <v>7</v>
      </c>
      <c r="J13" s="64">
        <f>SUM(J7:J12)</f>
        <v>110131606</v>
      </c>
      <c r="K13" s="53">
        <f>SUM(K7:K12)</f>
        <v>32166730</v>
      </c>
    </row>
    <row r="14" spans="1:11">
      <c r="A14" s="208" t="s">
        <v>52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4367241</v>
      </c>
      <c r="K14" s="7">
        <v>0</v>
      </c>
    </row>
    <row r="15" spans="1:11">
      <c r="A15" s="208" t="s">
        <v>53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0</v>
      </c>
      <c r="K15" s="7">
        <v>0</v>
      </c>
    </row>
    <row r="16" spans="1:11">
      <c r="A16" s="208" t="s">
        <v>54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0</v>
      </c>
      <c r="K16" s="7">
        <v>7716596</v>
      </c>
    </row>
    <row r="17" spans="1:11">
      <c r="A17" s="208" t="s">
        <v>55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82964074</v>
      </c>
      <c r="K17" s="7">
        <v>6868592</v>
      </c>
    </row>
    <row r="18" spans="1:11">
      <c r="A18" s="211" t="s">
        <v>158</v>
      </c>
      <c r="B18" s="212"/>
      <c r="C18" s="212"/>
      <c r="D18" s="212"/>
      <c r="E18" s="212"/>
      <c r="F18" s="212"/>
      <c r="G18" s="212"/>
      <c r="H18" s="212"/>
      <c r="I18" s="1">
        <v>12</v>
      </c>
      <c r="J18" s="64">
        <f>SUM(J14:J17)</f>
        <v>87331315</v>
      </c>
      <c r="K18" s="53">
        <f>SUM(K14:K17)</f>
        <v>14585188</v>
      </c>
    </row>
    <row r="19" spans="1:11">
      <c r="A19" s="211" t="s">
        <v>36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f>IF(J13&gt;J18,J13-J18,0)</f>
        <v>22800291</v>
      </c>
      <c r="K19" s="53">
        <f>IF(K13&gt;K18,K13-K18,0)</f>
        <v>17581542</v>
      </c>
    </row>
    <row r="20" spans="1:11">
      <c r="A20" s="211" t="s">
        <v>37</v>
      </c>
      <c r="B20" s="212"/>
      <c r="C20" s="212"/>
      <c r="D20" s="212"/>
      <c r="E20" s="212"/>
      <c r="F20" s="212"/>
      <c r="G20" s="212"/>
      <c r="H20" s="212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00" t="s">
        <v>159</v>
      </c>
      <c r="B21" s="201"/>
      <c r="C21" s="201"/>
      <c r="D21" s="201"/>
      <c r="E21" s="201"/>
      <c r="F21" s="201"/>
      <c r="G21" s="201"/>
      <c r="H21" s="201"/>
      <c r="I21" s="252"/>
      <c r="J21" s="252"/>
      <c r="K21" s="253"/>
    </row>
    <row r="22" spans="1:11">
      <c r="A22" s="208" t="s">
        <v>178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1549947</v>
      </c>
      <c r="K22" s="7">
        <v>4568319</v>
      </c>
    </row>
    <row r="23" spans="1:11">
      <c r="A23" s="208" t="s">
        <v>179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96887</v>
      </c>
      <c r="K23" s="7">
        <v>12803805</v>
      </c>
    </row>
    <row r="24" spans="1:11">
      <c r="A24" s="208" t="s">
        <v>180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251503</v>
      </c>
      <c r="K24" s="7">
        <v>164782</v>
      </c>
    </row>
    <row r="25" spans="1:11">
      <c r="A25" s="208" t="s">
        <v>181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>
      <c r="A26" s="208" t="s">
        <v>182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>
      <c r="A27" s="211" t="s">
        <v>168</v>
      </c>
      <c r="B27" s="212"/>
      <c r="C27" s="212"/>
      <c r="D27" s="212"/>
      <c r="E27" s="212"/>
      <c r="F27" s="212"/>
      <c r="G27" s="212"/>
      <c r="H27" s="212"/>
      <c r="I27" s="1">
        <v>20</v>
      </c>
      <c r="J27" s="64">
        <f>SUM(J22:J26)</f>
        <v>1898337</v>
      </c>
      <c r="K27" s="53">
        <f>SUM(K22:K26)</f>
        <v>17536906</v>
      </c>
    </row>
    <row r="28" spans="1:11">
      <c r="A28" s="208" t="s">
        <v>115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3889393</v>
      </c>
      <c r="K28" s="7">
        <v>3270498</v>
      </c>
    </row>
    <row r="29" spans="1:11">
      <c r="A29" s="208" t="s">
        <v>116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121156963</v>
      </c>
      <c r="K29" s="7">
        <v>50733181</v>
      </c>
    </row>
    <row r="30" spans="1:11">
      <c r="A30" s="208" t="s">
        <v>16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>
      <c r="A31" s="211" t="s">
        <v>5</v>
      </c>
      <c r="B31" s="212"/>
      <c r="C31" s="212"/>
      <c r="D31" s="212"/>
      <c r="E31" s="212"/>
      <c r="F31" s="212"/>
      <c r="G31" s="212"/>
      <c r="H31" s="212"/>
      <c r="I31" s="1">
        <v>24</v>
      </c>
      <c r="J31" s="64">
        <f>SUM(J28:J30)</f>
        <v>125046356</v>
      </c>
      <c r="K31" s="53">
        <f>SUM(K28:K30)</f>
        <v>54003679</v>
      </c>
    </row>
    <row r="32" spans="1:11">
      <c r="A32" s="211" t="s">
        <v>38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11" t="s">
        <v>39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f>IF(J31&gt;J27,J31-J27,0)</f>
        <v>123148019</v>
      </c>
      <c r="K33" s="53">
        <f>IF(K31&gt;K27,K31-K27,0)</f>
        <v>36466773</v>
      </c>
    </row>
    <row r="34" spans="1:11">
      <c r="A34" s="200" t="s">
        <v>160</v>
      </c>
      <c r="B34" s="201"/>
      <c r="C34" s="201"/>
      <c r="D34" s="201"/>
      <c r="E34" s="201"/>
      <c r="F34" s="201"/>
      <c r="G34" s="201"/>
      <c r="H34" s="201"/>
      <c r="I34" s="252"/>
      <c r="J34" s="252"/>
      <c r="K34" s="253"/>
    </row>
    <row r="35" spans="1:11">
      <c r="A35" s="208" t="s">
        <v>174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1855682</v>
      </c>
    </row>
    <row r="36" spans="1:11">
      <c r="A36" s="208" t="s">
        <v>29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195715887</v>
      </c>
      <c r="K36" s="7">
        <v>322133493</v>
      </c>
    </row>
    <row r="37" spans="1:11">
      <c r="A37" s="208" t="s">
        <v>30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>
      <c r="A38" s="211" t="s">
        <v>68</v>
      </c>
      <c r="B38" s="212"/>
      <c r="C38" s="212"/>
      <c r="D38" s="212"/>
      <c r="E38" s="212"/>
      <c r="F38" s="212"/>
      <c r="G38" s="212"/>
      <c r="H38" s="212"/>
      <c r="I38" s="1">
        <v>30</v>
      </c>
      <c r="J38" s="64">
        <f>SUM(J35:J37)</f>
        <v>195715887</v>
      </c>
      <c r="K38" s="53">
        <f>SUM(K35:K37)</f>
        <v>323989175</v>
      </c>
    </row>
    <row r="39" spans="1:11">
      <c r="A39" s="208" t="s">
        <v>31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67591600</v>
      </c>
      <c r="K39" s="7">
        <v>360409796</v>
      </c>
    </row>
    <row r="40" spans="1:11">
      <c r="A40" s="208" t="s">
        <v>32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0</v>
      </c>
      <c r="K40" s="7">
        <v>0</v>
      </c>
    </row>
    <row r="41" spans="1:11">
      <c r="A41" s="208" t="s">
        <v>33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5842489</v>
      </c>
      <c r="K41" s="7">
        <v>0</v>
      </c>
    </row>
    <row r="42" spans="1:11">
      <c r="A42" s="208" t="s">
        <v>34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149098</v>
      </c>
      <c r="K42" s="7">
        <v>0</v>
      </c>
    </row>
    <row r="43" spans="1:11">
      <c r="A43" s="208" t="s">
        <v>35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>
      <c r="A44" s="211" t="s">
        <v>69</v>
      </c>
      <c r="B44" s="212"/>
      <c r="C44" s="212"/>
      <c r="D44" s="212"/>
      <c r="E44" s="212"/>
      <c r="F44" s="212"/>
      <c r="G44" s="212"/>
      <c r="H44" s="212"/>
      <c r="I44" s="1">
        <v>36</v>
      </c>
      <c r="J44" s="64">
        <f>SUM(J39:J43)</f>
        <v>73583187</v>
      </c>
      <c r="K44" s="53">
        <f>SUM(K39:K43)</f>
        <v>360409796</v>
      </c>
    </row>
    <row r="45" spans="1:11">
      <c r="A45" s="211" t="s">
        <v>17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f>IF(J38&gt;J44,J38-J44,0)</f>
        <v>122132700</v>
      </c>
      <c r="K45" s="53">
        <f>IF(K38&gt;K44,K38-K44,0)</f>
        <v>0</v>
      </c>
    </row>
    <row r="46" spans="1:11">
      <c r="A46" s="211" t="s">
        <v>18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f>IF(J44&gt;J38,J44-J38,0)</f>
        <v>0</v>
      </c>
      <c r="K46" s="53">
        <f>IF(K44&gt;K38,K44-K38,0)</f>
        <v>36420621</v>
      </c>
    </row>
    <row r="47" spans="1:11">
      <c r="A47" s="208" t="s">
        <v>70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f>IF(J19-J20+J32-J33+J45-J46&gt;0,J19-J20+J32-J33+J45-J46,0)</f>
        <v>21784972</v>
      </c>
      <c r="K47" s="53">
        <f>IF(K19-K20+K32-K33+K45-K46&gt;0,K19-K20+K32-K33+K45-K46,0)</f>
        <v>0</v>
      </c>
    </row>
    <row r="48" spans="1:11">
      <c r="A48" s="208" t="s">
        <v>71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55305852</v>
      </c>
    </row>
    <row r="49" spans="1:11">
      <c r="A49" s="208" t="s">
        <v>161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40292162</v>
      </c>
      <c r="K49" s="7">
        <v>86091288</v>
      </c>
    </row>
    <row r="50" spans="1:11">
      <c r="A50" s="208" t="s">
        <v>175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21784972</v>
      </c>
      <c r="K50" s="7">
        <v>0</v>
      </c>
    </row>
    <row r="51" spans="1:11">
      <c r="A51" s="208" t="s">
        <v>176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>
        <v>0</v>
      </c>
      <c r="K51" s="7">
        <v>55305852</v>
      </c>
    </row>
    <row r="52" spans="1:11">
      <c r="A52" s="190" t="s">
        <v>177</v>
      </c>
      <c r="B52" s="191"/>
      <c r="C52" s="191"/>
      <c r="D52" s="191"/>
      <c r="E52" s="191"/>
      <c r="F52" s="191"/>
      <c r="G52" s="191"/>
      <c r="H52" s="191"/>
      <c r="I52" s="4">
        <v>44</v>
      </c>
      <c r="J52" s="65">
        <f>J49+J50-J51</f>
        <v>62077134</v>
      </c>
      <c r="K52" s="61">
        <f>K49+K50-K51</f>
        <v>30785436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7" t="s">
        <v>197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66" t="s">
        <v>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33.7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283</v>
      </c>
      <c r="K5" s="73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199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>
      <c r="A8" s="208" t="s">
        <v>119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>
      <c r="A9" s="208" t="s">
        <v>120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>
      <c r="A10" s="208" t="s">
        <v>121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>
      <c r="A11" s="208" t="s">
        <v>122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>
      <c r="A12" s="211" t="s">
        <v>198</v>
      </c>
      <c r="B12" s="212"/>
      <c r="C12" s="212"/>
      <c r="D12" s="212"/>
      <c r="E12" s="212"/>
      <c r="F12" s="212"/>
      <c r="G12" s="212"/>
      <c r="H12" s="212"/>
      <c r="I12" s="1">
        <v>6</v>
      </c>
      <c r="J12" s="64">
        <f>SUM(J7:J11)</f>
        <v>0</v>
      </c>
      <c r="K12" s="53">
        <f>SUM(K7:K11)</f>
        <v>0</v>
      </c>
    </row>
    <row r="13" spans="1:11">
      <c r="A13" s="208" t="s">
        <v>123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>
      <c r="A14" s="208" t="s">
        <v>124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>
      <c r="A15" s="208" t="s">
        <v>125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>
      <c r="A16" s="208" t="s">
        <v>126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>
      <c r="A17" s="208" t="s">
        <v>127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>
      <c r="A18" s="208" t="s">
        <v>128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>
      <c r="A19" s="211" t="s">
        <v>47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1" t="s">
        <v>108</v>
      </c>
      <c r="B20" s="261"/>
      <c r="C20" s="261"/>
      <c r="D20" s="261"/>
      <c r="E20" s="261"/>
      <c r="F20" s="261"/>
      <c r="G20" s="261"/>
      <c r="H20" s="26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63"/>
      <c r="C21" s="263"/>
      <c r="D21" s="263"/>
      <c r="E21" s="263"/>
      <c r="F21" s="263"/>
      <c r="G21" s="263"/>
      <c r="H21" s="26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0" t="s">
        <v>159</v>
      </c>
      <c r="B22" s="201"/>
      <c r="C22" s="201"/>
      <c r="D22" s="201"/>
      <c r="E22" s="201"/>
      <c r="F22" s="201"/>
      <c r="G22" s="201"/>
      <c r="H22" s="201"/>
      <c r="I22" s="252"/>
      <c r="J22" s="252"/>
      <c r="K22" s="253"/>
    </row>
    <row r="23" spans="1:11">
      <c r="A23" s="208" t="s">
        <v>165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>
      <c r="A24" s="208" t="s">
        <v>166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>
      <c r="A25" s="208" t="s">
        <v>321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>
      <c r="A26" s="208" t="s">
        <v>322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>
      <c r="A28" s="211" t="s">
        <v>114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>
      <c r="A32" s="211" t="s">
        <v>48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1" t="s">
        <v>110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1" t="s">
        <v>111</v>
      </c>
      <c r="B34" s="212"/>
      <c r="C34" s="212"/>
      <c r="D34" s="212"/>
      <c r="E34" s="212"/>
      <c r="F34" s="212"/>
      <c r="G34" s="212"/>
      <c r="H34" s="21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0" t="s">
        <v>160</v>
      </c>
      <c r="B35" s="201"/>
      <c r="C35" s="201"/>
      <c r="D35" s="201"/>
      <c r="E35" s="201"/>
      <c r="F35" s="201"/>
      <c r="G35" s="201"/>
      <c r="H35" s="201"/>
      <c r="I35" s="252">
        <v>0</v>
      </c>
      <c r="J35" s="252"/>
      <c r="K35" s="253"/>
    </row>
    <row r="36" spans="1:11">
      <c r="A36" s="208" t="s">
        <v>174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>
      <c r="A37" s="208" t="s">
        <v>29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>
      <c r="A38" s="208" t="s">
        <v>30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>
      <c r="A39" s="211" t="s">
        <v>49</v>
      </c>
      <c r="B39" s="212"/>
      <c r="C39" s="212"/>
      <c r="D39" s="212"/>
      <c r="E39" s="212"/>
      <c r="F39" s="212"/>
      <c r="G39" s="212"/>
      <c r="H39" s="21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8" t="s">
        <v>31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>
      <c r="A41" s="208" t="s">
        <v>32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>
      <c r="A42" s="208" t="s">
        <v>33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>
      <c r="A43" s="208" t="s">
        <v>34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>
      <c r="A44" s="208" t="s">
        <v>35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>
      <c r="A45" s="211" t="s">
        <v>148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1" t="s">
        <v>162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1" t="s">
        <v>163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1" t="s">
        <v>149</v>
      </c>
      <c r="B48" s="212"/>
      <c r="C48" s="212"/>
      <c r="D48" s="212"/>
      <c r="E48" s="212"/>
      <c r="F48" s="212"/>
      <c r="G48" s="212"/>
      <c r="H48" s="21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1" t="s">
        <v>15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1" t="s">
        <v>161</v>
      </c>
      <c r="B50" s="212"/>
      <c r="C50" s="212"/>
      <c r="D50" s="212"/>
      <c r="E50" s="212"/>
      <c r="F50" s="212"/>
      <c r="G50" s="212"/>
      <c r="H50" s="212"/>
      <c r="I50" s="1">
        <v>42</v>
      </c>
      <c r="J50" s="5"/>
      <c r="K50" s="7"/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/>
      <c r="K51" s="7"/>
    </row>
    <row r="52" spans="1:11">
      <c r="A52" s="211" t="s">
        <v>176</v>
      </c>
      <c r="B52" s="212"/>
      <c r="C52" s="212"/>
      <c r="D52" s="212"/>
      <c r="E52" s="212"/>
      <c r="F52" s="212"/>
      <c r="G52" s="212"/>
      <c r="H52" s="212"/>
      <c r="I52" s="1">
        <v>44</v>
      </c>
      <c r="J52" s="5"/>
      <c r="K52" s="7"/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A3" sqref="A3:H3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83" t="s">
        <v>281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5"/>
    </row>
    <row r="2" spans="1:12" ht="15.75">
      <c r="A2" s="42"/>
      <c r="B2" s="74"/>
      <c r="C2" s="268" t="s">
        <v>282</v>
      </c>
      <c r="D2" s="268"/>
      <c r="E2" s="77">
        <v>40544</v>
      </c>
      <c r="F2" s="43" t="s">
        <v>250</v>
      </c>
      <c r="G2" s="269">
        <v>40633</v>
      </c>
      <c r="H2" s="270"/>
      <c r="I2" s="74"/>
      <c r="J2" s="74"/>
      <c r="K2" s="74"/>
      <c r="L2" s="78"/>
    </row>
    <row r="3" spans="1:12" ht="23.25">
      <c r="A3" s="271" t="s">
        <v>59</v>
      </c>
      <c r="B3" s="271"/>
      <c r="C3" s="271"/>
      <c r="D3" s="271"/>
      <c r="E3" s="271"/>
      <c r="F3" s="271"/>
      <c r="G3" s="271"/>
      <c r="H3" s="271"/>
      <c r="I3" s="81" t="s">
        <v>305</v>
      </c>
      <c r="J3" s="82" t="s">
        <v>150</v>
      </c>
      <c r="K3" s="82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84">
        <v>2</v>
      </c>
      <c r="J4" s="83" t="s">
        <v>283</v>
      </c>
      <c r="K4" s="83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229381200</v>
      </c>
      <c r="K5" s="45">
        <v>229381200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44">
        <v>2</v>
      </c>
      <c r="J6" s="46">
        <v>0</v>
      </c>
      <c r="K6" s="46"/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44">
        <v>3</v>
      </c>
      <c r="J7" s="46">
        <v>431585357.84000003</v>
      </c>
      <c r="K7" s="46">
        <v>431585357.84000003</v>
      </c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0</v>
      </c>
      <c r="K8" s="46">
        <v>2860224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44">
        <v>5</v>
      </c>
      <c r="J9" s="46">
        <v>2860224</v>
      </c>
      <c r="K9" s="46">
        <v>-18537856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>
        <v>15037717.65</v>
      </c>
      <c r="K10" s="46">
        <v>15037717.65</v>
      </c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/>
      <c r="K11" s="46"/>
    </row>
    <row r="12" spans="1:12">
      <c r="A12" s="273" t="s">
        <v>292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/>
      <c r="K12" s="46"/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/>
      <c r="K13" s="46"/>
    </row>
    <row r="14" spans="1:12">
      <c r="A14" s="275" t="s">
        <v>294</v>
      </c>
      <c r="B14" s="276"/>
      <c r="C14" s="276"/>
      <c r="D14" s="276"/>
      <c r="E14" s="276"/>
      <c r="F14" s="276"/>
      <c r="G14" s="276"/>
      <c r="H14" s="276"/>
      <c r="I14" s="44">
        <v>10</v>
      </c>
      <c r="J14" s="79">
        <f>SUM(J5:J13)</f>
        <v>678864499.49000001</v>
      </c>
      <c r="K14" s="79">
        <f>SUM(K5:K13)</f>
        <v>660326643.49000001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/>
      <c r="K15" s="46"/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/>
      <c r="K16" s="46"/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/>
      <c r="K17" s="46"/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/>
      <c r="K18" s="46"/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/>
      <c r="K19" s="46"/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/>
      <c r="K20" s="46"/>
    </row>
    <row r="21" spans="1:11">
      <c r="A21" s="275" t="s">
        <v>301</v>
      </c>
      <c r="B21" s="276"/>
      <c r="C21" s="276"/>
      <c r="D21" s="276"/>
      <c r="E21" s="276"/>
      <c r="F21" s="276"/>
      <c r="G21" s="276"/>
      <c r="H21" s="276"/>
      <c r="I21" s="44">
        <v>17</v>
      </c>
      <c r="J21" s="80">
        <f>SUM(J15:J20)</f>
        <v>0</v>
      </c>
      <c r="K21" s="80">
        <f>SUM(K15:K20)</f>
        <v>0</v>
      </c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302</v>
      </c>
      <c r="B23" s="278"/>
      <c r="C23" s="278"/>
      <c r="D23" s="278"/>
      <c r="E23" s="278"/>
      <c r="F23" s="278"/>
      <c r="G23" s="278"/>
      <c r="H23" s="278"/>
      <c r="I23" s="47">
        <v>18</v>
      </c>
      <c r="J23" s="45"/>
      <c r="K23" s="45"/>
    </row>
    <row r="24" spans="1:11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/>
      <c r="K24" s="80"/>
    </row>
    <row r="25" spans="1:11" ht="30" customHeight="1">
      <c r="A25" s="281" t="s">
        <v>304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 Bakula</cp:lastModifiedBy>
  <cp:lastPrinted>2011-03-28T11:17:39Z</cp:lastPrinted>
  <dcterms:created xsi:type="dcterms:W3CDTF">2008-10-17T11:51:54Z</dcterms:created>
  <dcterms:modified xsi:type="dcterms:W3CDTF">2011-05-02T07:56:53Z</dcterms:modified>
</cp:coreProperties>
</file>