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255" windowWidth="19200" windowHeight="1243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PODACI'!$A$1:$I$64</definedName>
  </definedNames>
  <calcPr calcId="125725" iterateDelta="252"/>
</workbook>
</file>

<file path=xl/calcChain.xml><?xml version="1.0" encoding="utf-8"?>
<calcChain xmlns="http://schemas.openxmlformats.org/spreadsheetml/2006/main">
  <c r="J14" i="17"/>
  <c r="J21"/>
  <c r="K66" i="18"/>
  <c r="K54" i="21"/>
  <c r="J54"/>
  <c r="K20"/>
  <c r="K13"/>
  <c r="K22"/>
  <c r="K33"/>
  <c r="K29"/>
  <c r="K35"/>
  <c r="K34"/>
  <c r="K46"/>
  <c r="K40"/>
  <c r="K48"/>
  <c r="J20"/>
  <c r="J22"/>
  <c r="J50"/>
  <c r="J13"/>
  <c r="J21"/>
  <c r="J33"/>
  <c r="J34"/>
  <c r="J29"/>
  <c r="J35"/>
  <c r="J46"/>
  <c r="J47"/>
  <c r="J40"/>
  <c r="J48"/>
  <c r="K53" i="20"/>
  <c r="J53"/>
  <c r="K19"/>
  <c r="K14"/>
  <c r="K32"/>
  <c r="K28"/>
  <c r="K45"/>
  <c r="K39"/>
  <c r="J19"/>
  <c r="J14"/>
  <c r="J32"/>
  <c r="J28"/>
  <c r="J45"/>
  <c r="J46"/>
  <c r="J39"/>
  <c r="J47"/>
  <c r="K73" i="19"/>
  <c r="K80"/>
  <c r="K83"/>
  <c r="K87"/>
  <c r="K91"/>
  <c r="K101"/>
  <c r="J73"/>
  <c r="J80"/>
  <c r="J83"/>
  <c r="J87"/>
  <c r="J91"/>
  <c r="J101"/>
  <c r="K10"/>
  <c r="K17"/>
  <c r="K27"/>
  <c r="K36"/>
  <c r="K42"/>
  <c r="K50"/>
  <c r="K57"/>
  <c r="J10"/>
  <c r="J17"/>
  <c r="J27"/>
  <c r="J36"/>
  <c r="J42"/>
  <c r="J50"/>
  <c r="J57"/>
  <c r="J12" i="18"/>
  <c r="K57"/>
  <c r="K67"/>
  <c r="J57"/>
  <c r="J66"/>
  <c r="J67"/>
  <c r="K7"/>
  <c r="K27"/>
  <c r="K12"/>
  <c r="K16"/>
  <c r="K22"/>
  <c r="K33"/>
  <c r="J7"/>
  <c r="J27"/>
  <c r="J16"/>
  <c r="J22"/>
  <c r="J10"/>
  <c r="J33"/>
  <c r="K14" i="17"/>
  <c r="K21"/>
  <c r="J9" i="19"/>
  <c r="J41"/>
  <c r="K46" i="20"/>
  <c r="K20"/>
  <c r="K47" i="21"/>
  <c r="K21"/>
  <c r="K47" i="20"/>
  <c r="J33"/>
  <c r="K34"/>
  <c r="J34"/>
  <c r="K33"/>
  <c r="J20"/>
  <c r="K21"/>
  <c r="J21"/>
  <c r="J49"/>
  <c r="J43" i="18"/>
  <c r="K10"/>
  <c r="K43"/>
  <c r="J42"/>
  <c r="J46"/>
  <c r="K42"/>
  <c r="K46"/>
  <c r="J70" i="19"/>
  <c r="J115"/>
  <c r="K70"/>
  <c r="K115"/>
  <c r="K41"/>
  <c r="J67"/>
  <c r="K9"/>
  <c r="J44" i="18"/>
  <c r="J48"/>
  <c r="J45"/>
  <c r="K44"/>
  <c r="K48"/>
  <c r="K45"/>
  <c r="K67" i="19"/>
  <c r="J48" i="20"/>
  <c r="J49" i="21"/>
  <c r="K48" i="20"/>
  <c r="K49"/>
  <c r="K49" i="21"/>
  <c r="K50"/>
  <c r="K49" i="18"/>
  <c r="K50"/>
  <c r="J49"/>
  <c r="J50"/>
</calcChain>
</file>

<file path=xl/sharedStrings.xml><?xml version="1.0" encoding="utf-8"?>
<sst xmlns="http://schemas.openxmlformats.org/spreadsheetml/2006/main" count="395" uniqueCount="347">
  <si>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</si>
  <si>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</si>
  <si>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</si>
  <si>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</si>
  <si>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</si>
  <si>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</si>
  <si>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</si>
  <si>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</si>
  <si>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</si>
  <si>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</si>
  <si>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</si>
  <si>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</si>
  <si>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</si>
  <si>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</si>
  <si>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</si>
  <si>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</si>
  <si>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</si>
  <si>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</si>
  <si>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</si>
  <si>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</si>
  <si>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</si>
  <si>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</si>
  <si>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</si>
  <si>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</si>
  <si>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</si>
  <si>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</si>
  <si>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</si>
  <si>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</si>
  <si>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</si>
  <si>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</si>
  <si>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</si>
  <si>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</si>
  <si>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</si>
  <si>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</si>
  <si>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</si>
  <si>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</si>
  <si>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</si>
  <si>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</si>
  <si>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</si>
  <si>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</si>
  <si>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</si>
  <si>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</si>
  <si>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</si>
  <si>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</si>
  <si>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</si>
  <si>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</si>
  <si>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</si>
  <si>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</si>
  <si>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</si>
  <si>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</si>
  <si>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</si>
  <si>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</si>
  <si>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</si>
  <si>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</si>
  <si>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</si>
  <si>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</si>
  <si>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</si>
  <si>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</si>
  <si>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</si>
  <si>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</si>
  <si>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</si>
  <si>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</si>
  <si>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</si>
  <si>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</si>
  <si>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</si>
  <si>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</si>
  <si>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</si>
  <si>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</si>
  <si>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</si>
  <si>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</si>
  <si>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</si>
  <si>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</si>
  <si>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</si>
  <si>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</si>
  <si>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</si>
  <si>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</si>
  <si>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</si>
  <si>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</si>
  <si>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</si>
  <si>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</si>
  <si>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</si>
  <si>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</si>
  <si>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</si>
  <si>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</si>
  <si>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</si>
  <si>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</si>
  <si>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</si>
  <si>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</si>
  <si>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</si>
  <si>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</si>
  <si>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</si>
  <si>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</si>
  <si>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</si>
  <si>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</si>
  <si>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</si>
  <si>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</si>
  <si>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</si>
  <si>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</si>
  <si>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</si>
  <si>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</si>
  <si>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</si>
  <si>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</si>
  <si>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</si>
  <si>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</si>
  <si>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</si>
  <si>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</si>
  <si>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</si>
  <si>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</si>
  <si>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</si>
  <si>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</si>
  <si>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</si>
  <si>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</si>
  <si>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</si>
  <si>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</si>
  <si>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</si>
  <si>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</si>
  <si>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</si>
  <si>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</si>
  <si>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</si>
  <si>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</si>
  <si>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</si>
  <si>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</si>
  <si>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</si>
  <si>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</si>
  <si>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</si>
  <si>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</si>
  <si>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</si>
  <si>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</si>
  <si>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</si>
  <si>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</si>
  <si>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</si>
  <si>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</si>
  <si>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</si>
  <si>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</si>
  <si>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</si>
  <si>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</si>
  <si>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</si>
  <si>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</si>
  <si>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</si>
  <si>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</si>
  <si>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</si>
  <si>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</si>
  <si>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</si>
  <si>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</si>
  <si>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</si>
  <si>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</si>
  <si>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</si>
  <si>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</si>
  <si>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</si>
  <si>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</si>
  <si>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</si>
  <si>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</si>
  <si>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</si>
  <si>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</si>
  <si>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</si>
  <si>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</si>
  <si>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</si>
  <si>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</si>
  <si>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</si>
  <si>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</si>
  <si>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</si>
  <si>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</si>
  <si>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</si>
  <si>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</si>
  <si>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</si>
  <si>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</si>
  <si>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</si>
  <si>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</si>
  <si>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</si>
  <si>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</si>
  <si>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</si>
  <si>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</si>
  <si>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</si>
  <si>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</si>
  <si>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</si>
  <si>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</si>
  <si>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</si>
  <si>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</si>
  <si>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</si>
  <si>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</si>
  <si>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</si>
  <si>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</si>
  <si>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</si>
  <si>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</si>
  <si>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</si>
  <si>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</si>
  <si>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</si>
  <si>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</si>
  <si>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</si>
  <si>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</si>
  <si>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</si>
  <si>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</si>
  <si>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</si>
  <si>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</si>
  <si>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</si>
  <si>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</si>
  <si>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</si>
  <si>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</si>
  <si>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</si>
  <si>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</si>
  <si>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</si>
  <si>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</si>
  <si>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</si>
  <si>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</si>
  <si>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</si>
  <si>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</si>
  <si>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</si>
  <si>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</si>
  <si>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</si>
  <si>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</si>
  <si>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</si>
  <si>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</si>
  <si>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</si>
  <si>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</si>
  <si>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</si>
  <si>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</si>
  <si>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</si>
  <si>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</si>
  <si>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</si>
  <si>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</si>
  <si>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</si>
  <si>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</si>
  <si>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</si>
  <si>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</si>
  <si>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</si>
  <si>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</si>
  <si>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</si>
  <si>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</si>
  <si>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</si>
  <si>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</si>
  <si>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</si>
  <si>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</si>
  <si>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</si>
  <si>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</si>
  <si>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</si>
  <si>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</si>
  <si>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</si>
  <si>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</si>
  <si>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</si>
  <si>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</si>
  <si>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</si>
  <si>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</si>
  <si>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</si>
  <si>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</si>
  <si>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</si>
  <si>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</si>
  <si>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</si>
  <si>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</si>
  <si>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</si>
  <si>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</si>
  <si>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</si>
  <si>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</si>
  <si>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</si>
  <si>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</si>
  <si>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</si>
  <si>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</si>
  <si>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</si>
  <si>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</si>
  <si>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</si>
  <si>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</si>
  <si>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</si>
  <si>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</si>
  <si>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</si>
  <si>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</si>
  <si>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</si>
  <si>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</si>
  <si>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</si>
  <si>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</si>
  <si>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</si>
  <si>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</si>
  <si>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</si>
  <si>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</si>
  <si>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</si>
  <si>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</si>
  <si>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</si>
  <si>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</si>
  <si>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</si>
  <si>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</si>
  <si>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</si>
  <si>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</si>
  <si>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</si>
  <si>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</si>
  <si>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</si>
  <si>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</si>
  <si>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</si>
  <si>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</si>
  <si>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</si>
  <si>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</si>
  <si>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</si>
  <si>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</si>
  <si>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</si>
  <si>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</si>
  <si>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</si>
  <si>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</si>
  <si>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</si>
  <si>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</si>
  <si>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</si>
  <si>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</si>
  <si>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</si>
  <si>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</si>
  <si>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</si>
  <si>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</si>
  <si>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</si>
  <si>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</si>
  <si>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</si>
  <si>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</si>
  <si>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</si>
  <si>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</si>
  <si>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</si>
  <si>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</si>
  <si>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</si>
  <si>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</si>
  <si>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</si>
  <si>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</si>
  <si>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</si>
  <si>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</si>
  <si>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</si>
  <si>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</si>
  <si>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</si>
  <si>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</si>
  <si>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</si>
  <si>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</si>
  <si>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</si>
  <si>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</si>
  <si>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</si>
  <si>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</si>
  <si>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</si>
  <si>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</si>
  <si>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</si>
  <si>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</si>
  <si>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</si>
  <si>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</si>
  <si>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</si>
  <si>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</si>
  <si>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</si>
  <si>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4222</t>
  </si>
  <si>
    <t>Horvatinović Viktor</t>
  </si>
  <si>
    <t>01/2411-888</t>
  </si>
  <si>
    <t>01/6177-310</t>
  </si>
  <si>
    <t>viktor.horvatinovic@dalekovod.hr</t>
  </si>
  <si>
    <t>Miličić Luka</t>
  </si>
  <si>
    <t>stanje na dan 31.12.2010.</t>
  </si>
  <si>
    <t>Obveznik: _Dalekovod d.d.__________________________________</t>
  </si>
  <si>
    <t>u razdoblju 1.1.2010. do 31.12.2010.</t>
  </si>
  <si>
    <t>Obveznik: Dalekovod d.d._____________________________________________</t>
  </si>
  <si>
    <t>Obveznik: Dalekovod d.d._________________________________________</t>
  </si>
  <si>
    <t>u razdoblju 01.01.2010. do 31.12.2010.</t>
  </si>
</sst>
</file>

<file path=xl/styles.xml><?xml version="1.0" encoding="utf-8"?>
<styleSheet xmlns="http://schemas.openxmlformats.org/spreadsheetml/2006/main">
  <numFmts count="1">
    <numFmt numFmtId="164" formatCode="000"/>
  </numFmts>
  <fonts count="29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7" fillId="0" borderId="0"/>
    <xf numFmtId="0" fontId="14" fillId="0" borderId="0">
      <alignment vertical="top"/>
    </xf>
  </cellStyleXfs>
  <cellXfs count="28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5">
      <alignment vertical="top"/>
    </xf>
    <xf numFmtId="0" fontId="14" fillId="0" borderId="0" xfId="5" applyAlignment="1"/>
    <xf numFmtId="0" fontId="22" fillId="0" borderId="0" xfId="5" applyFont="1" applyAlignment="1"/>
    <xf numFmtId="0" fontId="23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24" fillId="0" borderId="0" xfId="5" applyFont="1" applyFill="1" applyBorder="1" applyAlignment="1" applyProtection="1">
      <alignment horizontal="center" vertical="center"/>
      <protection hidden="1"/>
    </xf>
    <xf numFmtId="14" fontId="24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wrapText="1"/>
    </xf>
    <xf numFmtId="0" fontId="25" fillId="3" borderId="17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5" fillId="0" borderId="7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18" xfId="3" applyFont="1" applyBorder="1" applyAlignment="1" applyProtection="1">
      <alignment horizontal="right" wrapText="1"/>
      <protection hidden="1"/>
    </xf>
    <xf numFmtId="49" fontId="6" fillId="2" borderId="20" xfId="1" applyNumberForma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19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18" xfId="3" applyFont="1" applyBorder="1" applyAlignment="1" applyProtection="1">
      <alignment horizontal="right"/>
      <protection hidden="1"/>
    </xf>
    <xf numFmtId="49" fontId="4" fillId="2" borderId="20" xfId="3" applyNumberFormat="1" applyFont="1" applyFill="1" applyBorder="1" applyAlignment="1" applyProtection="1">
      <alignment horizontal="left" vertical="center"/>
      <protection locked="0" hidden="1"/>
    </xf>
    <xf numFmtId="0" fontId="7" fillId="0" borderId="19" xfId="3" applyFont="1" applyBorder="1" applyAlignment="1">
      <alignment horizontal="left" vertical="center"/>
    </xf>
    <xf numFmtId="0" fontId="27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8" fillId="0" borderId="0" xfId="2" applyFont="1" applyBorder="1" applyAlignment="1" applyProtection="1">
      <alignment horizontal="left" vertical="center"/>
      <protection hidden="1"/>
    </xf>
    <xf numFmtId="0" fontId="15" fillId="0" borderId="0" xfId="3" applyFont="1" applyAlignment="1"/>
    <xf numFmtId="49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3" applyNumberFormat="1" applyFont="1" applyBorder="1" applyAlignment="1" applyProtection="1">
      <alignment horizontal="center" vertical="center"/>
      <protection locked="0" hidden="1"/>
    </xf>
    <xf numFmtId="0" fontId="4" fillId="2" borderId="20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19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4" fillId="2" borderId="2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16" xfId="3" applyFont="1" applyBorder="1" applyAlignment="1">
      <alignment horizontal="left"/>
    </xf>
    <xf numFmtId="0" fontId="7" fillId="0" borderId="19" xfId="3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20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19" xfId="3" applyFont="1" applyBorder="1" applyAlignment="1" applyProtection="1">
      <protection locked="0" hidden="1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16" xfId="3" applyFont="1" applyBorder="1" applyAlignment="1">
      <alignment horizontal="left" vertical="center"/>
    </xf>
    <xf numFmtId="1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8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18" xfId="3" applyFont="1" applyBorder="1" applyAlignment="1" applyProtection="1">
      <alignment horizontal="right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20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9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vertical="center"/>
    </xf>
    <xf numFmtId="0" fontId="19" fillId="4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25" xfId="0" applyFont="1" applyBorder="1"/>
    <xf numFmtId="0" fontId="19" fillId="0" borderId="26" xfId="0" applyFont="1" applyBorder="1"/>
    <xf numFmtId="0" fontId="19" fillId="0" borderId="32" xfId="0" applyFont="1" applyBorder="1"/>
    <xf numFmtId="0" fontId="19" fillId="0" borderId="33" xfId="0" applyFont="1" applyBorder="1"/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3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4" fillId="0" borderId="0" xfId="5" applyFont="1" applyFill="1" applyBorder="1" applyAlignment="1" applyProtection="1">
      <alignment horizontal="center" vertical="center"/>
      <protection hidden="1"/>
    </xf>
    <xf numFmtId="14" fontId="24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vertical="center"/>
    </xf>
    <xf numFmtId="0" fontId="25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0" fontId="15" fillId="0" borderId="0" xfId="5" applyFont="1" applyAlignment="1"/>
    <xf numFmtId="0" fontId="21" fillId="0" borderId="0" xfId="5" applyFont="1" applyBorder="1" applyAlignment="1">
      <alignment horizontal="justify" vertical="top" wrapText="1"/>
    </xf>
    <xf numFmtId="0" fontId="14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ktor.horvatinovic@dalekovod.hr" TargetMode="External"/><Relationship Id="rId2" Type="http://schemas.openxmlformats.org/officeDocument/2006/relationships/hyperlink" Target="http://www.dalekovod.hr/" TargetMode="External"/><Relationship Id="rId1" Type="http://schemas.openxmlformats.org/officeDocument/2006/relationships/hyperlink" Target="mailto:korporativne.komunikacije@dalekovod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="110" zoomScaleNormal="100" zoomScaleSheetLayoutView="100" workbookViewId="0">
      <selection activeCell="I24" sqref="I24"/>
    </sheetView>
  </sheetViews>
  <sheetFormatPr defaultRowHeight="12.75"/>
  <cols>
    <col min="1" max="1" width="9.140625" style="23"/>
    <col min="2" max="2" width="13" style="23" customWidth="1"/>
    <col min="3" max="6" width="9.140625" style="23"/>
    <col min="7" max="7" width="15.140625" style="23" customWidth="1"/>
    <col min="8" max="8" width="19.28515625" style="23" customWidth="1"/>
    <col min="9" max="9" width="14.42578125" style="23" customWidth="1"/>
    <col min="10" max="16384" width="9.140625" style="23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68" t="s">
        <v>257</v>
      </c>
      <c r="B2" s="168"/>
      <c r="C2" s="168"/>
      <c r="D2" s="169"/>
      <c r="E2" s="24">
        <v>40179</v>
      </c>
      <c r="F2" s="25"/>
      <c r="G2" s="26" t="s">
        <v>258</v>
      </c>
      <c r="H2" s="24">
        <v>40543</v>
      </c>
      <c r="I2" s="27"/>
      <c r="J2" s="22"/>
      <c r="K2" s="22"/>
      <c r="L2" s="22"/>
    </row>
    <row r="3" spans="1: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>
      <c r="A6" s="125" t="s">
        <v>260</v>
      </c>
      <c r="B6" s="126"/>
      <c r="C6" s="137" t="s">
        <v>324</v>
      </c>
      <c r="D6" s="138"/>
      <c r="E6" s="171"/>
      <c r="F6" s="171"/>
      <c r="G6" s="171"/>
      <c r="H6" s="171"/>
      <c r="I6" s="39"/>
      <c r="J6" s="22"/>
      <c r="K6" s="22"/>
      <c r="L6" s="22"/>
    </row>
    <row r="7" spans="1:12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>
      <c r="A8" s="172" t="s">
        <v>261</v>
      </c>
      <c r="B8" s="173"/>
      <c r="C8" s="137" t="s">
        <v>325</v>
      </c>
      <c r="D8" s="138"/>
      <c r="E8" s="171"/>
      <c r="F8" s="171"/>
      <c r="G8" s="171"/>
      <c r="H8" s="171"/>
      <c r="I8" s="32"/>
      <c r="J8" s="22"/>
      <c r="K8" s="22"/>
      <c r="L8" s="22"/>
    </row>
    <row r="9" spans="1: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>
      <c r="A10" s="165" t="s">
        <v>262</v>
      </c>
      <c r="B10" s="166"/>
      <c r="C10" s="137" t="s">
        <v>326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>
      <c r="A12" s="125" t="s">
        <v>263</v>
      </c>
      <c r="B12" s="126"/>
      <c r="C12" s="139" t="s">
        <v>327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>
      <c r="A14" s="125" t="s">
        <v>264</v>
      </c>
      <c r="B14" s="126"/>
      <c r="C14" s="163" t="s">
        <v>328</v>
      </c>
      <c r="D14" s="164"/>
      <c r="E14" s="31"/>
      <c r="F14" s="139" t="s">
        <v>329</v>
      </c>
      <c r="G14" s="162"/>
      <c r="H14" s="162"/>
      <c r="I14" s="128"/>
      <c r="J14" s="22"/>
      <c r="K14" s="22"/>
      <c r="L14" s="22"/>
    </row>
    <row r="15" spans="1: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>
      <c r="A16" s="125" t="s">
        <v>265</v>
      </c>
      <c r="B16" s="126"/>
      <c r="C16" s="139" t="s">
        <v>330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>
      <c r="A18" s="125" t="s">
        <v>266</v>
      </c>
      <c r="B18" s="126"/>
      <c r="C18" s="157" t="s">
        <v>331</v>
      </c>
      <c r="D18" s="158"/>
      <c r="E18" s="158"/>
      <c r="F18" s="158"/>
      <c r="G18" s="158"/>
      <c r="H18" s="158"/>
      <c r="I18" s="159"/>
      <c r="J18" s="22"/>
      <c r="K18" s="22"/>
      <c r="L18" s="22"/>
    </row>
    <row r="19" spans="1: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>
      <c r="A20" s="125" t="s">
        <v>267</v>
      </c>
      <c r="B20" s="126"/>
      <c r="C20" s="157" t="s">
        <v>332</v>
      </c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>
      <c r="A22" s="125" t="s">
        <v>268</v>
      </c>
      <c r="B22" s="126"/>
      <c r="C22" s="44">
        <v>133</v>
      </c>
      <c r="D22" s="139" t="s">
        <v>329</v>
      </c>
      <c r="E22" s="149"/>
      <c r="F22" s="150"/>
      <c r="G22" s="160"/>
      <c r="H22" s="161"/>
      <c r="I22" s="46"/>
      <c r="J22" s="22"/>
      <c r="K22" s="22"/>
      <c r="L22" s="22"/>
    </row>
    <row r="23" spans="1:12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>
      <c r="A24" s="125" t="s">
        <v>269</v>
      </c>
      <c r="B24" s="126"/>
      <c r="C24" s="44">
        <v>21</v>
      </c>
      <c r="D24" s="139" t="s">
        <v>333</v>
      </c>
      <c r="E24" s="149"/>
      <c r="F24" s="149"/>
      <c r="G24" s="150"/>
      <c r="H24" s="38" t="s">
        <v>270</v>
      </c>
      <c r="I24" s="48">
        <v>1407</v>
      </c>
      <c r="J24" s="22"/>
      <c r="K24" s="22"/>
      <c r="L24" s="22"/>
    </row>
    <row r="25" spans="1:12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>
      <c r="A26" s="125" t="s">
        <v>272</v>
      </c>
      <c r="B26" s="126"/>
      <c r="C26" s="49" t="s">
        <v>334</v>
      </c>
      <c r="D26" s="50"/>
      <c r="E26" s="22"/>
      <c r="F26" s="51"/>
      <c r="G26" s="125" t="s">
        <v>273</v>
      </c>
      <c r="H26" s="126"/>
      <c r="I26" s="52" t="s">
        <v>335</v>
      </c>
      <c r="J26" s="22"/>
      <c r="K26" s="22"/>
      <c r="L26" s="22"/>
    </row>
    <row r="27" spans="1:12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>
      <c r="A46" s="120" t="s">
        <v>278</v>
      </c>
      <c r="B46" s="121"/>
      <c r="C46" s="139" t="s">
        <v>336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>
      <c r="A48" s="120" t="s">
        <v>280</v>
      </c>
      <c r="B48" s="121"/>
      <c r="C48" s="127" t="s">
        <v>337</v>
      </c>
      <c r="D48" s="123"/>
      <c r="E48" s="124"/>
      <c r="F48" s="32"/>
      <c r="G48" s="38" t="s">
        <v>281</v>
      </c>
      <c r="H48" s="127" t="s">
        <v>338</v>
      </c>
      <c r="I48" s="124"/>
      <c r="J48" s="22"/>
      <c r="K48" s="22"/>
      <c r="L48" s="22"/>
    </row>
    <row r="49" spans="1:12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>
      <c r="A50" s="120" t="s">
        <v>266</v>
      </c>
      <c r="B50" s="121"/>
      <c r="C50" s="122" t="s">
        <v>339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>
      <c r="A52" s="125" t="s">
        <v>282</v>
      </c>
      <c r="B52" s="126"/>
      <c r="C52" s="127" t="s">
        <v>340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tabSelected="1" view="pageBreakPreview" zoomScale="110" zoomScaleNormal="100" workbookViewId="0">
      <selection activeCell="I24" sqref="I24"/>
    </sheetView>
  </sheetViews>
  <sheetFormatPr defaultRowHeight="12.75"/>
  <cols>
    <col min="10" max="10" width="11.28515625" customWidth="1"/>
    <col min="11" max="11" width="11" customWidth="1"/>
  </cols>
  <sheetData>
    <row r="1" spans="1:11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>
      <c r="A2" s="178" t="s">
        <v>341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>
      <c r="A4" s="190" t="s">
        <v>342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34.5" thickBot="1">
      <c r="A5" s="193" t="s">
        <v>61</v>
      </c>
      <c r="B5" s="194"/>
      <c r="C5" s="194"/>
      <c r="D5" s="194"/>
      <c r="E5" s="194"/>
      <c r="F5" s="194"/>
      <c r="G5" s="194"/>
      <c r="H5" s="195"/>
      <c r="I5" s="77" t="s">
        <v>288</v>
      </c>
      <c r="J5" s="78" t="s">
        <v>115</v>
      </c>
      <c r="K5" s="79" t="s">
        <v>116</v>
      </c>
    </row>
    <row r="6" spans="1:11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>
      <c r="A8" s="181" t="s">
        <v>62</v>
      </c>
      <c r="B8" s="182"/>
      <c r="C8" s="182"/>
      <c r="D8" s="182"/>
      <c r="E8" s="182"/>
      <c r="F8" s="182"/>
      <c r="G8" s="182"/>
      <c r="H8" s="183"/>
      <c r="I8" s="6">
        <v>1</v>
      </c>
      <c r="J8" s="11"/>
      <c r="K8" s="11"/>
    </row>
    <row r="9" spans="1:11">
      <c r="A9" s="184" t="s">
        <v>13</v>
      </c>
      <c r="B9" s="185"/>
      <c r="C9" s="185"/>
      <c r="D9" s="185"/>
      <c r="E9" s="185"/>
      <c r="F9" s="185"/>
      <c r="G9" s="185"/>
      <c r="H9" s="186"/>
      <c r="I9" s="4">
        <v>2</v>
      </c>
      <c r="J9" s="12">
        <f>J10+J17+J27+J36+J40</f>
        <v>678111938</v>
      </c>
      <c r="K9" s="12">
        <f>K10+K17+K27+K36+K40</f>
        <v>799555169.56999993</v>
      </c>
    </row>
    <row r="10" spans="1:11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18150158</v>
      </c>
      <c r="K10" s="12">
        <f>SUM(K11:K16)</f>
        <v>19935668.759999994</v>
      </c>
    </row>
    <row r="11" spans="1:11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>
        <v>0</v>
      </c>
      <c r="K11" s="13">
        <v>0</v>
      </c>
    </row>
    <row r="12" spans="1:11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16197111</v>
      </c>
      <c r="K12" s="13">
        <v>10704401.239999995</v>
      </c>
    </row>
    <row r="13" spans="1:11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>
        <v>0</v>
      </c>
      <c r="K13" s="13">
        <v>0</v>
      </c>
    </row>
    <row r="14" spans="1:11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>
        <v>0</v>
      </c>
      <c r="K14" s="13">
        <v>0</v>
      </c>
    </row>
    <row r="15" spans="1:11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>
        <v>1953047</v>
      </c>
      <c r="K15" s="13">
        <v>9231267.5199999996</v>
      </c>
    </row>
    <row r="16" spans="1:11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0</v>
      </c>
      <c r="K16" s="13">
        <v>0</v>
      </c>
    </row>
    <row r="17" spans="1:11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468458748</v>
      </c>
      <c r="K17" s="12">
        <f>SUM(K18:K26)</f>
        <v>482882259.71999997</v>
      </c>
    </row>
    <row r="18" spans="1:11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13521765</v>
      </c>
      <c r="K18" s="13">
        <v>13521764.949999999</v>
      </c>
    </row>
    <row r="19" spans="1:11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118319745</v>
      </c>
      <c r="K19" s="13">
        <v>122237663.64000002</v>
      </c>
    </row>
    <row r="20" spans="1:11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181376004</v>
      </c>
      <c r="K20" s="13">
        <v>168936051.23999998</v>
      </c>
    </row>
    <row r="21" spans="1:11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31133001</v>
      </c>
      <c r="K21" s="13">
        <v>25267539.949999988</v>
      </c>
    </row>
    <row r="22" spans="1:11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>
        <v>0</v>
      </c>
      <c r="K22" s="13">
        <v>0</v>
      </c>
    </row>
    <row r="23" spans="1:11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0</v>
      </c>
      <c r="K23" s="13">
        <v>0</v>
      </c>
    </row>
    <row r="24" spans="1:11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17267527</v>
      </c>
      <c r="K24" s="13">
        <v>46718247.639999993</v>
      </c>
    </row>
    <row r="25" spans="1:11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0</v>
      </c>
      <c r="K25" s="13">
        <v>0</v>
      </c>
    </row>
    <row r="26" spans="1:11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106840706</v>
      </c>
      <c r="K26" s="13">
        <v>106200992.3</v>
      </c>
    </row>
    <row r="27" spans="1:11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191503032</v>
      </c>
      <c r="K27" s="12">
        <f>SUM(K28:K35)</f>
        <v>296737241.09000003</v>
      </c>
    </row>
    <row r="28" spans="1:11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119100800</v>
      </c>
      <c r="K28" s="13">
        <v>205418497.19000003</v>
      </c>
    </row>
    <row r="29" spans="1:11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>
        <v>11858508</v>
      </c>
      <c r="K29" s="13">
        <v>11382208</v>
      </c>
    </row>
    <row r="30" spans="1:11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33665538</v>
      </c>
      <c r="K30" s="13">
        <v>18889640</v>
      </c>
    </row>
    <row r="31" spans="1:11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>
        <v>23109846</v>
      </c>
      <c r="K31" s="13">
        <v>8551101</v>
      </c>
    </row>
    <row r="32" spans="1:11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3768340</v>
      </c>
      <c r="K32" s="13">
        <v>29698443.829999998</v>
      </c>
    </row>
    <row r="33" spans="1:11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0</v>
      </c>
      <c r="K33" s="13">
        <v>22797351.069999993</v>
      </c>
    </row>
    <row r="34" spans="1:11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0</v>
      </c>
      <c r="K34" s="13">
        <v>0</v>
      </c>
    </row>
    <row r="35" spans="1:11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>
        <v>0</v>
      </c>
      <c r="K35" s="13">
        <v>0</v>
      </c>
    </row>
    <row r="36" spans="1:11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>
        <v>0</v>
      </c>
      <c r="K37" s="13">
        <v>0</v>
      </c>
    </row>
    <row r="38" spans="1:11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>
        <v>0</v>
      </c>
      <c r="K38" s="13">
        <v>0</v>
      </c>
    </row>
    <row r="39" spans="1:11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0</v>
      </c>
      <c r="K39" s="13">
        <v>0</v>
      </c>
    </row>
    <row r="40" spans="1:11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0</v>
      </c>
      <c r="K40" s="13">
        <v>0</v>
      </c>
    </row>
    <row r="41" spans="1:11">
      <c r="A41" s="184" t="s">
        <v>248</v>
      </c>
      <c r="B41" s="185"/>
      <c r="C41" s="185"/>
      <c r="D41" s="185"/>
      <c r="E41" s="185"/>
      <c r="F41" s="185"/>
      <c r="G41" s="185"/>
      <c r="H41" s="186"/>
      <c r="I41" s="4">
        <v>34</v>
      </c>
      <c r="J41" s="12">
        <f>J42+J50+J57+J65</f>
        <v>1456096953</v>
      </c>
      <c r="K41" s="12">
        <f>K42+K50+K57+K65</f>
        <v>1411333432.4099998</v>
      </c>
    </row>
    <row r="42" spans="1:11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444713689</v>
      </c>
      <c r="K42" s="12">
        <f>SUM(K43:K49)</f>
        <v>314767446.89999998</v>
      </c>
    </row>
    <row r="43" spans="1:11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100001544</v>
      </c>
      <c r="K43" s="13">
        <v>84950755.459999964</v>
      </c>
    </row>
    <row r="44" spans="1:11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>
        <v>344712145</v>
      </c>
      <c r="K44" s="13">
        <v>134421350.38</v>
      </c>
    </row>
    <row r="45" spans="1:11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0</v>
      </c>
      <c r="K45" s="13">
        <v>95395341.060000002</v>
      </c>
    </row>
    <row r="46" spans="1:11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0</v>
      </c>
      <c r="K46" s="13">
        <v>0</v>
      </c>
    </row>
    <row r="47" spans="1:11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0</v>
      </c>
      <c r="K47" s="13">
        <v>0</v>
      </c>
    </row>
    <row r="48" spans="1:11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>
        <v>0</v>
      </c>
      <c r="K48" s="13">
        <v>0</v>
      </c>
    </row>
    <row r="49" spans="1:11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>
        <v>0</v>
      </c>
      <c r="K49" s="13">
        <v>0</v>
      </c>
    </row>
    <row r="50" spans="1:11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908076263</v>
      </c>
      <c r="K50" s="12">
        <f>SUM(K51:K56)</f>
        <v>880721121.84000003</v>
      </c>
    </row>
    <row r="51" spans="1:11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7456038</v>
      </c>
      <c r="K51" s="13">
        <v>46887177</v>
      </c>
    </row>
    <row r="52" spans="1:11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865742878</v>
      </c>
      <c r="K52" s="13">
        <v>744424643.74000001</v>
      </c>
    </row>
    <row r="53" spans="1:11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>
        <v>0</v>
      </c>
      <c r="K53" s="13">
        <v>0</v>
      </c>
    </row>
    <row r="54" spans="1:11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966184</v>
      </c>
      <c r="K54" s="13">
        <v>1150391.8599999999</v>
      </c>
    </row>
    <row r="55" spans="1:11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557850</v>
      </c>
      <c r="K55" s="13">
        <v>30657572.210000001</v>
      </c>
    </row>
    <row r="56" spans="1:11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33353313</v>
      </c>
      <c r="K56" s="13">
        <v>57601337.030000001</v>
      </c>
    </row>
    <row r="57" spans="1:11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63014840</v>
      </c>
      <c r="K57" s="12">
        <f>SUM(K58:K64)</f>
        <v>129753577.05000001</v>
      </c>
    </row>
    <row r="58" spans="1:11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>
        <v>0</v>
      </c>
      <c r="K58" s="13">
        <v>0</v>
      </c>
    </row>
    <row r="59" spans="1:11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17617282</v>
      </c>
      <c r="K59" s="13">
        <v>30862219</v>
      </c>
    </row>
    <row r="60" spans="1:11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>
        <v>0</v>
      </c>
      <c r="K60" s="13">
        <v>0</v>
      </c>
    </row>
    <row r="61" spans="1:11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>
        <v>0</v>
      </c>
      <c r="K61" s="13">
        <v>855000</v>
      </c>
    </row>
    <row r="62" spans="1:11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26023</v>
      </c>
      <c r="K62" s="13">
        <v>26629.39</v>
      </c>
    </row>
    <row r="63" spans="1:11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45371535</v>
      </c>
      <c r="K63" s="13">
        <v>98009728.660000011</v>
      </c>
    </row>
    <row r="64" spans="1:11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>
        <v>0</v>
      </c>
    </row>
    <row r="65" spans="1:11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40292161</v>
      </c>
      <c r="K65" s="13">
        <v>86091286.61999999</v>
      </c>
    </row>
    <row r="66" spans="1:11">
      <c r="A66" s="184" t="s">
        <v>58</v>
      </c>
      <c r="B66" s="185"/>
      <c r="C66" s="185"/>
      <c r="D66" s="185"/>
      <c r="E66" s="185"/>
      <c r="F66" s="185"/>
      <c r="G66" s="185"/>
      <c r="H66" s="186"/>
      <c r="I66" s="4">
        <v>59</v>
      </c>
      <c r="J66" s="13">
        <v>12052995</v>
      </c>
      <c r="K66" s="13">
        <v>10261859.43</v>
      </c>
    </row>
    <row r="67" spans="1:11">
      <c r="A67" s="184" t="s">
        <v>249</v>
      </c>
      <c r="B67" s="185"/>
      <c r="C67" s="185"/>
      <c r="D67" s="185"/>
      <c r="E67" s="185"/>
      <c r="F67" s="185"/>
      <c r="G67" s="185"/>
      <c r="H67" s="186"/>
      <c r="I67" s="4">
        <v>60</v>
      </c>
      <c r="J67" s="12">
        <f>J8+J9+J41+J66</f>
        <v>2146261886</v>
      </c>
      <c r="K67" s="12">
        <f>K8+K9+K41+K66</f>
        <v>2221150461.4099994</v>
      </c>
    </row>
    <row r="68" spans="1:11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>
        <v>406320335</v>
      </c>
      <c r="K68" s="14">
        <v>613050040.67000008</v>
      </c>
    </row>
    <row r="69" spans="1:11">
      <c r="A69" s="203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>
      <c r="A70" s="181" t="s">
        <v>199</v>
      </c>
      <c r="B70" s="182"/>
      <c r="C70" s="182"/>
      <c r="D70" s="182"/>
      <c r="E70" s="182"/>
      <c r="F70" s="182"/>
      <c r="G70" s="182"/>
      <c r="H70" s="183"/>
      <c r="I70" s="6">
        <v>62</v>
      </c>
      <c r="J70" s="20">
        <f>J71+J72+J73+J79+J80+J83+J86</f>
        <v>668191261</v>
      </c>
      <c r="K70" s="20">
        <f>K71+K72+K73+K79+K80+K83+K86</f>
        <v>678864499.49000001</v>
      </c>
    </row>
    <row r="71" spans="1:11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229381200</v>
      </c>
      <c r="K71" s="13">
        <v>229381200</v>
      </c>
    </row>
    <row r="72" spans="1:11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0</v>
      </c>
      <c r="K72" s="13">
        <v>0</v>
      </c>
    </row>
    <row r="73" spans="1:11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342650517</v>
      </c>
      <c r="K73" s="12">
        <f>K74+K75-K76+K77+K78</f>
        <v>431585357.84000003</v>
      </c>
    </row>
    <row r="74" spans="1:11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11486600</v>
      </c>
      <c r="K74" s="13">
        <v>11486599.83</v>
      </c>
    </row>
    <row r="75" spans="1:11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0</v>
      </c>
      <c r="K75" s="13">
        <v>0</v>
      </c>
    </row>
    <row r="76" spans="1:11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0</v>
      </c>
      <c r="K76" s="13">
        <v>0</v>
      </c>
    </row>
    <row r="77" spans="1:11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>
        <v>218400504</v>
      </c>
      <c r="K77" s="13">
        <v>307335345.22000003</v>
      </c>
    </row>
    <row r="78" spans="1:11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112763413</v>
      </c>
      <c r="K78" s="13">
        <v>112763412.79000001</v>
      </c>
    </row>
    <row r="79" spans="1:11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7224706</v>
      </c>
      <c r="K79" s="13">
        <v>15037717.65</v>
      </c>
    </row>
    <row r="80" spans="1:11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0</v>
      </c>
      <c r="K80" s="12">
        <f>K81-K82</f>
        <v>0</v>
      </c>
    </row>
    <row r="81" spans="1:11">
      <c r="A81" s="206" t="s">
        <v>175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>
        <v>0</v>
      </c>
      <c r="K81" s="13">
        <v>0</v>
      </c>
    </row>
    <row r="82" spans="1:11">
      <c r="A82" s="206" t="s">
        <v>176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>
        <v>0</v>
      </c>
      <c r="K82" s="13">
        <v>0</v>
      </c>
    </row>
    <row r="83" spans="1:11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88934838</v>
      </c>
      <c r="K83" s="12">
        <f>K84-K85</f>
        <v>2860224</v>
      </c>
    </row>
    <row r="84" spans="1:11">
      <c r="A84" s="206" t="s">
        <v>177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>
        <v>88934838</v>
      </c>
      <c r="K84" s="13">
        <v>2860224</v>
      </c>
    </row>
    <row r="85" spans="1:11">
      <c r="A85" s="206" t="s">
        <v>178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>
        <v>0</v>
      </c>
      <c r="K85" s="13">
        <v>0</v>
      </c>
    </row>
    <row r="86" spans="1:11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>
        <v>0</v>
      </c>
      <c r="K86" s="13">
        <v>0</v>
      </c>
    </row>
    <row r="87" spans="1:11">
      <c r="A87" s="184" t="s">
        <v>19</v>
      </c>
      <c r="B87" s="185"/>
      <c r="C87" s="185"/>
      <c r="D87" s="185"/>
      <c r="E87" s="185"/>
      <c r="F87" s="185"/>
      <c r="G87" s="185"/>
      <c r="H87" s="186"/>
      <c r="I87" s="4">
        <v>79</v>
      </c>
      <c r="J87" s="12">
        <f>SUM(J88:J90)</f>
        <v>6876000</v>
      </c>
      <c r="K87" s="12">
        <f>SUM(K88:K90)</f>
        <v>6282000</v>
      </c>
    </row>
    <row r="88" spans="1:11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6876000</v>
      </c>
      <c r="K88" s="13">
        <v>6282000</v>
      </c>
    </row>
    <row r="89" spans="1:11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>
        <v>0</v>
      </c>
      <c r="K89" s="13">
        <v>0</v>
      </c>
    </row>
    <row r="90" spans="1:11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0</v>
      </c>
      <c r="K90" s="13">
        <v>0</v>
      </c>
    </row>
    <row r="91" spans="1:11">
      <c r="A91" s="184" t="s">
        <v>20</v>
      </c>
      <c r="B91" s="185"/>
      <c r="C91" s="185"/>
      <c r="D91" s="185"/>
      <c r="E91" s="185"/>
      <c r="F91" s="185"/>
      <c r="G91" s="185"/>
      <c r="H91" s="186"/>
      <c r="I91" s="4">
        <v>83</v>
      </c>
      <c r="J91" s="12">
        <f>SUM(J92:J100)</f>
        <v>155044094</v>
      </c>
      <c r="K91" s="12">
        <f>SUM(K92:K100)</f>
        <v>336485579.56000006</v>
      </c>
    </row>
    <row r="92" spans="1:11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>
        <v>0</v>
      </c>
      <c r="K92" s="13">
        <v>0</v>
      </c>
    </row>
    <row r="93" spans="1:11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>
        <v>0</v>
      </c>
      <c r="K93" s="13">
        <v>0</v>
      </c>
    </row>
    <row r="94" spans="1:11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1665000</v>
      </c>
      <c r="K94" s="13">
        <v>243298204.73000002</v>
      </c>
    </row>
    <row r="95" spans="1:11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>
        <v>0</v>
      </c>
      <c r="K95" s="13">
        <v>0</v>
      </c>
    </row>
    <row r="96" spans="1:11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>
        <v>153379094</v>
      </c>
      <c r="K96" s="13">
        <v>93187374.830000013</v>
      </c>
    </row>
    <row r="97" spans="1:11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>
        <v>0</v>
      </c>
      <c r="K97" s="13">
        <v>0</v>
      </c>
    </row>
    <row r="98" spans="1:11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>
        <v>0</v>
      </c>
      <c r="K98" s="13">
        <v>0</v>
      </c>
    </row>
    <row r="99" spans="1:11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0</v>
      </c>
      <c r="K99" s="13">
        <v>0</v>
      </c>
    </row>
    <row r="100" spans="1:11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0</v>
      </c>
      <c r="K100" s="13">
        <v>0</v>
      </c>
    </row>
    <row r="101" spans="1:11">
      <c r="A101" s="184" t="s">
        <v>21</v>
      </c>
      <c r="B101" s="185"/>
      <c r="C101" s="185"/>
      <c r="D101" s="185"/>
      <c r="E101" s="185"/>
      <c r="F101" s="185"/>
      <c r="G101" s="185"/>
      <c r="H101" s="186"/>
      <c r="I101" s="4">
        <v>93</v>
      </c>
      <c r="J101" s="12">
        <f>SUM(J102:J113)</f>
        <v>1244995504</v>
      </c>
      <c r="K101" s="12">
        <f>SUM(K102:K113)</f>
        <v>1199518382.3800001</v>
      </c>
    </row>
    <row r="102" spans="1:11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9778074</v>
      </c>
      <c r="K102" s="13">
        <v>20086019.760000002</v>
      </c>
    </row>
    <row r="103" spans="1:11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8907329</v>
      </c>
      <c r="K103" s="13">
        <v>12819869.57</v>
      </c>
    </row>
    <row r="104" spans="1:11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335385720</v>
      </c>
      <c r="K104" s="13">
        <v>429766196.67000002</v>
      </c>
    </row>
    <row r="105" spans="1:11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27490675</v>
      </c>
      <c r="K105" s="13">
        <v>135030286.97</v>
      </c>
    </row>
    <row r="106" spans="1:11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578507453</v>
      </c>
      <c r="K106" s="13">
        <v>365331524.75999999</v>
      </c>
    </row>
    <row r="107" spans="1:11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232836403</v>
      </c>
      <c r="K107" s="13">
        <v>210105782.94</v>
      </c>
    </row>
    <row r="108" spans="1:11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>
        <v>0</v>
      </c>
      <c r="K108" s="13">
        <v>0</v>
      </c>
    </row>
    <row r="109" spans="1:11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11231149</v>
      </c>
      <c r="K109" s="13">
        <v>4227713.4800000004</v>
      </c>
    </row>
    <row r="110" spans="1:11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13355958</v>
      </c>
      <c r="K110" s="13">
        <v>6663521</v>
      </c>
    </row>
    <row r="111" spans="1:11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1899762</v>
      </c>
      <c r="K111" s="13">
        <v>1899762.4</v>
      </c>
    </row>
    <row r="112" spans="1:11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>
        <v>0</v>
      </c>
      <c r="K112" s="13">
        <v>0</v>
      </c>
    </row>
    <row r="113" spans="1:11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25602981</v>
      </c>
      <c r="K113" s="13">
        <v>13587704.83</v>
      </c>
    </row>
    <row r="114" spans="1:11">
      <c r="A114" s="184" t="s">
        <v>1</v>
      </c>
      <c r="B114" s="185"/>
      <c r="C114" s="185"/>
      <c r="D114" s="185"/>
      <c r="E114" s="185"/>
      <c r="F114" s="185"/>
      <c r="G114" s="185"/>
      <c r="H114" s="186"/>
      <c r="I114" s="4">
        <v>106</v>
      </c>
      <c r="J114" s="13">
        <v>71155027</v>
      </c>
      <c r="K114" s="13">
        <v>0</v>
      </c>
    </row>
    <row r="115" spans="1:11">
      <c r="A115" s="184" t="s">
        <v>25</v>
      </c>
      <c r="B115" s="185"/>
      <c r="C115" s="185"/>
      <c r="D115" s="185"/>
      <c r="E115" s="185"/>
      <c r="F115" s="185"/>
      <c r="G115" s="185"/>
      <c r="H115" s="186"/>
      <c r="I115" s="4">
        <v>107</v>
      </c>
      <c r="J115" s="12">
        <f>J70+J87+J91+J101+J114</f>
        <v>2146261886</v>
      </c>
      <c r="K115" s="12">
        <f>K70+K87+K91+K101+K114</f>
        <v>2221150461.4300003</v>
      </c>
    </row>
    <row r="116" spans="1:11">
      <c r="A116" s="214" t="s">
        <v>59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>
        <v>406320335</v>
      </c>
      <c r="K116" s="14">
        <v>613050040.67000008</v>
      </c>
    </row>
    <row r="117" spans="1:11">
      <c r="A117" s="203" t="s">
        <v>289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>
      <c r="A118" s="181" t="s">
        <v>193</v>
      </c>
      <c r="B118" s="182"/>
      <c r="C118" s="182"/>
      <c r="D118" s="182"/>
      <c r="E118" s="182"/>
      <c r="F118" s="182"/>
      <c r="G118" s="182"/>
      <c r="H118" s="182"/>
      <c r="I118" s="220"/>
      <c r="J118" s="220"/>
      <c r="K118" s="221"/>
    </row>
    <row r="119" spans="1:11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>
      <c r="A120" s="209" t="s">
        <v>9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4"/>
      <c r="K120" s="14"/>
    </row>
    <row r="121" spans="1:1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>
      <c r="A122" s="212" t="s">
        <v>102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mergeCells count="123"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ageMargins left="0.75" right="0.75" top="1" bottom="1" header="0.5" footer="0.5"/>
  <pageSetup paperSize="9" scale="80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tabSelected="1" view="pageBreakPreview" zoomScale="110" zoomScaleNormal="100" workbookViewId="0">
      <selection activeCell="I24" sqref="I24"/>
    </sheetView>
  </sheetViews>
  <sheetFormatPr defaultRowHeight="12.75"/>
  <cols>
    <col min="10" max="11" width="11.140625" bestFit="1" customWidth="1"/>
  </cols>
  <sheetData>
    <row r="1" spans="1:11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>
      <c r="A2" s="178" t="s">
        <v>343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>
      <c r="A4" s="223" t="s">
        <v>344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4" thickBot="1">
      <c r="A5" s="222" t="s">
        <v>61</v>
      </c>
      <c r="B5" s="222"/>
      <c r="C5" s="222"/>
      <c r="D5" s="222"/>
      <c r="E5" s="222"/>
      <c r="F5" s="222"/>
      <c r="G5" s="222"/>
      <c r="H5" s="222"/>
      <c r="I5" s="77" t="s">
        <v>290</v>
      </c>
      <c r="J5" s="79" t="s">
        <v>156</v>
      </c>
      <c r="K5" s="79" t="s">
        <v>157</v>
      </c>
    </row>
    <row r="6" spans="1:11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>
      <c r="A7" s="181" t="s">
        <v>26</v>
      </c>
      <c r="B7" s="182"/>
      <c r="C7" s="182"/>
      <c r="D7" s="182"/>
      <c r="E7" s="182"/>
      <c r="F7" s="182"/>
      <c r="G7" s="182"/>
      <c r="H7" s="183"/>
      <c r="I7" s="6">
        <v>111</v>
      </c>
      <c r="J7" s="20">
        <f>SUM(J8:J9)</f>
        <v>2384177626</v>
      </c>
      <c r="K7" s="20">
        <f>SUM(K8:K9)</f>
        <v>1576758056</v>
      </c>
    </row>
    <row r="8" spans="1:11">
      <c r="A8" s="184" t="s">
        <v>158</v>
      </c>
      <c r="B8" s="185"/>
      <c r="C8" s="185"/>
      <c r="D8" s="185"/>
      <c r="E8" s="185"/>
      <c r="F8" s="185"/>
      <c r="G8" s="185"/>
      <c r="H8" s="186"/>
      <c r="I8" s="4">
        <v>112</v>
      </c>
      <c r="J8" s="13">
        <v>2336839775</v>
      </c>
      <c r="K8" s="13">
        <v>1478616371</v>
      </c>
    </row>
    <row r="9" spans="1:11">
      <c r="A9" s="184" t="s">
        <v>106</v>
      </c>
      <c r="B9" s="185"/>
      <c r="C9" s="185"/>
      <c r="D9" s="185"/>
      <c r="E9" s="185"/>
      <c r="F9" s="185"/>
      <c r="G9" s="185"/>
      <c r="H9" s="186"/>
      <c r="I9" s="4">
        <v>113</v>
      </c>
      <c r="J9" s="13">
        <v>47337851</v>
      </c>
      <c r="K9" s="13">
        <v>98141685</v>
      </c>
    </row>
    <row r="10" spans="1:11">
      <c r="A10" s="184" t="s">
        <v>12</v>
      </c>
      <c r="B10" s="185"/>
      <c r="C10" s="185"/>
      <c r="D10" s="185"/>
      <c r="E10" s="185"/>
      <c r="F10" s="185"/>
      <c r="G10" s="185"/>
      <c r="H10" s="186"/>
      <c r="I10" s="4">
        <v>114</v>
      </c>
      <c r="J10" s="12">
        <f>J11+J12+J16+J20+J21+J22+J25+J26</f>
        <v>2203543518</v>
      </c>
      <c r="K10" s="12">
        <f>K11+K12+K16+K20+K21+K22+K25+K26</f>
        <v>1513147477</v>
      </c>
    </row>
    <row r="11" spans="1:11">
      <c r="A11" s="184" t="s">
        <v>107</v>
      </c>
      <c r="B11" s="185"/>
      <c r="C11" s="185"/>
      <c r="D11" s="185"/>
      <c r="E11" s="185"/>
      <c r="F11" s="185"/>
      <c r="G11" s="185"/>
      <c r="H11" s="186"/>
      <c r="I11" s="4">
        <v>115</v>
      </c>
      <c r="J11" s="13">
        <v>120784589</v>
      </c>
      <c r="K11" s="13">
        <v>114292612</v>
      </c>
    </row>
    <row r="12" spans="1:11">
      <c r="A12" s="184" t="s">
        <v>22</v>
      </c>
      <c r="B12" s="185"/>
      <c r="C12" s="185"/>
      <c r="D12" s="185"/>
      <c r="E12" s="185"/>
      <c r="F12" s="185"/>
      <c r="G12" s="185"/>
      <c r="H12" s="186"/>
      <c r="I12" s="4">
        <v>116</v>
      </c>
      <c r="J12" s="12">
        <f>SUM(J13:J15)</f>
        <v>1547600091</v>
      </c>
      <c r="K12" s="12">
        <f>SUM(K13:K15)</f>
        <v>982969205</v>
      </c>
    </row>
    <row r="13" spans="1:11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352610080</v>
      </c>
      <c r="K13" s="13">
        <v>170623725</v>
      </c>
    </row>
    <row r="14" spans="1:11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104766649</v>
      </c>
      <c r="K14" s="13">
        <v>114480157</v>
      </c>
    </row>
    <row r="15" spans="1:11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1090223362</v>
      </c>
      <c r="K15" s="13">
        <v>697865323</v>
      </c>
    </row>
    <row r="16" spans="1:11">
      <c r="A16" s="184" t="s">
        <v>23</v>
      </c>
      <c r="B16" s="185"/>
      <c r="C16" s="185"/>
      <c r="D16" s="185"/>
      <c r="E16" s="185"/>
      <c r="F16" s="185"/>
      <c r="G16" s="185"/>
      <c r="H16" s="186"/>
      <c r="I16" s="4">
        <v>120</v>
      </c>
      <c r="J16" s="12">
        <f>SUM(J17:J19)</f>
        <v>294329380</v>
      </c>
      <c r="K16" s="12">
        <f>SUM(K17:K19)</f>
        <v>225385558</v>
      </c>
    </row>
    <row r="17" spans="1:11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178184301</v>
      </c>
      <c r="K17" s="13">
        <v>143298826</v>
      </c>
    </row>
    <row r="18" spans="1:11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78213640</v>
      </c>
      <c r="K18" s="13">
        <v>55783324</v>
      </c>
    </row>
    <row r="19" spans="1:11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37931439</v>
      </c>
      <c r="K19" s="13">
        <v>26303408</v>
      </c>
    </row>
    <row r="20" spans="1:11">
      <c r="A20" s="184" t="s">
        <v>108</v>
      </c>
      <c r="B20" s="185"/>
      <c r="C20" s="185"/>
      <c r="D20" s="185"/>
      <c r="E20" s="185"/>
      <c r="F20" s="185"/>
      <c r="G20" s="185"/>
      <c r="H20" s="186"/>
      <c r="I20" s="4">
        <v>124</v>
      </c>
      <c r="J20" s="13">
        <v>51930614</v>
      </c>
      <c r="K20" s="13">
        <v>51497854</v>
      </c>
    </row>
    <row r="21" spans="1:11">
      <c r="A21" s="184" t="s">
        <v>109</v>
      </c>
      <c r="B21" s="185"/>
      <c r="C21" s="185"/>
      <c r="D21" s="185"/>
      <c r="E21" s="185"/>
      <c r="F21" s="185"/>
      <c r="G21" s="185"/>
      <c r="H21" s="186"/>
      <c r="I21" s="4">
        <v>125</v>
      </c>
      <c r="J21" s="13">
        <v>179474159</v>
      </c>
      <c r="K21" s="13">
        <v>117487305</v>
      </c>
    </row>
    <row r="22" spans="1:11">
      <c r="A22" s="184" t="s">
        <v>24</v>
      </c>
      <c r="B22" s="185"/>
      <c r="C22" s="185"/>
      <c r="D22" s="185"/>
      <c r="E22" s="185"/>
      <c r="F22" s="185"/>
      <c r="G22" s="185"/>
      <c r="H22" s="186"/>
      <c r="I22" s="4">
        <v>126</v>
      </c>
      <c r="J22" s="12">
        <f>SUM(J23:J24)</f>
        <v>415673</v>
      </c>
      <c r="K22" s="12">
        <f>SUM(K23:K24)</f>
        <v>5243134</v>
      </c>
    </row>
    <row r="23" spans="1:11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>
        <v>0</v>
      </c>
      <c r="K23" s="13">
        <v>0</v>
      </c>
    </row>
    <row r="24" spans="1:11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415673</v>
      </c>
      <c r="K24" s="13">
        <v>5243134</v>
      </c>
    </row>
    <row r="25" spans="1:11">
      <c r="A25" s="184" t="s">
        <v>110</v>
      </c>
      <c r="B25" s="185"/>
      <c r="C25" s="185"/>
      <c r="D25" s="185"/>
      <c r="E25" s="185"/>
      <c r="F25" s="185"/>
      <c r="G25" s="185"/>
      <c r="H25" s="186"/>
      <c r="I25" s="4">
        <v>129</v>
      </c>
      <c r="J25" s="13">
        <v>0</v>
      </c>
      <c r="K25" s="13">
        <v>0</v>
      </c>
    </row>
    <row r="26" spans="1:11">
      <c r="A26" s="184" t="s">
        <v>52</v>
      </c>
      <c r="B26" s="185"/>
      <c r="C26" s="185"/>
      <c r="D26" s="185"/>
      <c r="E26" s="185"/>
      <c r="F26" s="185"/>
      <c r="G26" s="185"/>
      <c r="H26" s="186"/>
      <c r="I26" s="4">
        <v>130</v>
      </c>
      <c r="J26" s="13">
        <v>9009012</v>
      </c>
      <c r="K26" s="13">
        <v>16271809</v>
      </c>
    </row>
    <row r="27" spans="1:11">
      <c r="A27" s="184" t="s">
        <v>221</v>
      </c>
      <c r="B27" s="185"/>
      <c r="C27" s="185"/>
      <c r="D27" s="185"/>
      <c r="E27" s="185"/>
      <c r="F27" s="185"/>
      <c r="G27" s="185"/>
      <c r="H27" s="186"/>
      <c r="I27" s="4">
        <v>131</v>
      </c>
      <c r="J27" s="12">
        <f>SUM(J28:J32)</f>
        <v>1569917</v>
      </c>
      <c r="K27" s="12">
        <f>SUM(K28:K32)</f>
        <v>2230814</v>
      </c>
    </row>
    <row r="28" spans="1:11">
      <c r="A28" s="184" t="s">
        <v>235</v>
      </c>
      <c r="B28" s="185"/>
      <c r="C28" s="185"/>
      <c r="D28" s="185"/>
      <c r="E28" s="185"/>
      <c r="F28" s="185"/>
      <c r="G28" s="185"/>
      <c r="H28" s="186"/>
      <c r="I28" s="4">
        <v>132</v>
      </c>
      <c r="J28" s="13">
        <v>0</v>
      </c>
      <c r="K28" s="13">
        <v>0</v>
      </c>
    </row>
    <row r="29" spans="1:11">
      <c r="A29" s="184" t="s">
        <v>161</v>
      </c>
      <c r="B29" s="185"/>
      <c r="C29" s="185"/>
      <c r="D29" s="185"/>
      <c r="E29" s="185"/>
      <c r="F29" s="185"/>
      <c r="G29" s="185"/>
      <c r="H29" s="186"/>
      <c r="I29" s="4">
        <v>133</v>
      </c>
      <c r="J29" s="13">
        <v>63278</v>
      </c>
      <c r="K29" s="13">
        <v>2230814</v>
      </c>
    </row>
    <row r="30" spans="1:11">
      <c r="A30" s="184" t="s">
        <v>145</v>
      </c>
      <c r="B30" s="185"/>
      <c r="C30" s="185"/>
      <c r="D30" s="185"/>
      <c r="E30" s="185"/>
      <c r="F30" s="185"/>
      <c r="G30" s="185"/>
      <c r="H30" s="186"/>
      <c r="I30" s="4">
        <v>134</v>
      </c>
      <c r="J30" s="13">
        <v>0</v>
      </c>
      <c r="K30" s="13">
        <v>0</v>
      </c>
    </row>
    <row r="31" spans="1:11">
      <c r="A31" s="184" t="s">
        <v>231</v>
      </c>
      <c r="B31" s="185"/>
      <c r="C31" s="185"/>
      <c r="D31" s="185"/>
      <c r="E31" s="185"/>
      <c r="F31" s="185"/>
      <c r="G31" s="185"/>
      <c r="H31" s="186"/>
      <c r="I31" s="4">
        <v>135</v>
      </c>
      <c r="J31" s="13">
        <v>0</v>
      </c>
      <c r="K31" s="13">
        <v>0</v>
      </c>
    </row>
    <row r="32" spans="1:11">
      <c r="A32" s="184" t="s">
        <v>146</v>
      </c>
      <c r="B32" s="185"/>
      <c r="C32" s="185"/>
      <c r="D32" s="185"/>
      <c r="E32" s="185"/>
      <c r="F32" s="185"/>
      <c r="G32" s="185"/>
      <c r="H32" s="186"/>
      <c r="I32" s="4">
        <v>136</v>
      </c>
      <c r="J32" s="13">
        <v>1506639</v>
      </c>
      <c r="K32" s="13">
        <v>0</v>
      </c>
    </row>
    <row r="33" spans="1:11">
      <c r="A33" s="184" t="s">
        <v>222</v>
      </c>
      <c r="B33" s="185"/>
      <c r="C33" s="185"/>
      <c r="D33" s="185"/>
      <c r="E33" s="185"/>
      <c r="F33" s="185"/>
      <c r="G33" s="185"/>
      <c r="H33" s="186"/>
      <c r="I33" s="4">
        <v>137</v>
      </c>
      <c r="J33" s="12">
        <f>SUM(J34:J37)</f>
        <v>70691295</v>
      </c>
      <c r="K33" s="12">
        <f>SUM(K34:K37)</f>
        <v>60429983</v>
      </c>
    </row>
    <row r="34" spans="1:11">
      <c r="A34" s="184" t="s">
        <v>68</v>
      </c>
      <c r="B34" s="185"/>
      <c r="C34" s="185"/>
      <c r="D34" s="185"/>
      <c r="E34" s="185"/>
      <c r="F34" s="185"/>
      <c r="G34" s="185"/>
      <c r="H34" s="186"/>
      <c r="I34" s="4">
        <v>138</v>
      </c>
      <c r="J34" s="13">
        <v>134534</v>
      </c>
      <c r="K34" s="13">
        <v>248775</v>
      </c>
    </row>
    <row r="35" spans="1:11">
      <c r="A35" s="184" t="s">
        <v>67</v>
      </c>
      <c r="B35" s="185"/>
      <c r="C35" s="185"/>
      <c r="D35" s="185"/>
      <c r="E35" s="185"/>
      <c r="F35" s="185"/>
      <c r="G35" s="185"/>
      <c r="H35" s="186"/>
      <c r="I35" s="4">
        <v>139</v>
      </c>
      <c r="J35" s="13">
        <v>70556761</v>
      </c>
      <c r="K35" s="13">
        <v>60181208</v>
      </c>
    </row>
    <row r="36" spans="1:11">
      <c r="A36" s="184" t="s">
        <v>232</v>
      </c>
      <c r="B36" s="185"/>
      <c r="C36" s="185"/>
      <c r="D36" s="185"/>
      <c r="E36" s="185"/>
      <c r="F36" s="185"/>
      <c r="G36" s="185"/>
      <c r="H36" s="186"/>
      <c r="I36" s="4">
        <v>140</v>
      </c>
      <c r="J36" s="13">
        <v>0</v>
      </c>
      <c r="K36" s="13">
        <v>0</v>
      </c>
    </row>
    <row r="37" spans="1:11">
      <c r="A37" s="184" t="s">
        <v>69</v>
      </c>
      <c r="B37" s="185"/>
      <c r="C37" s="185"/>
      <c r="D37" s="185"/>
      <c r="E37" s="185"/>
      <c r="F37" s="185"/>
      <c r="G37" s="185"/>
      <c r="H37" s="186"/>
      <c r="I37" s="4">
        <v>141</v>
      </c>
      <c r="J37" s="13">
        <v>0</v>
      </c>
      <c r="K37" s="13">
        <v>0</v>
      </c>
    </row>
    <row r="38" spans="1:11">
      <c r="A38" s="184" t="s">
        <v>203</v>
      </c>
      <c r="B38" s="185"/>
      <c r="C38" s="185"/>
      <c r="D38" s="185"/>
      <c r="E38" s="185"/>
      <c r="F38" s="185"/>
      <c r="G38" s="185"/>
      <c r="H38" s="186"/>
      <c r="I38" s="4">
        <v>142</v>
      </c>
      <c r="J38" s="13">
        <v>0</v>
      </c>
      <c r="K38" s="13">
        <v>0</v>
      </c>
    </row>
    <row r="39" spans="1:11">
      <c r="A39" s="184" t="s">
        <v>204</v>
      </c>
      <c r="B39" s="185"/>
      <c r="C39" s="185"/>
      <c r="D39" s="185"/>
      <c r="E39" s="185"/>
      <c r="F39" s="185"/>
      <c r="G39" s="185"/>
      <c r="H39" s="186"/>
      <c r="I39" s="4">
        <v>143</v>
      </c>
      <c r="J39" s="13">
        <v>0</v>
      </c>
      <c r="K39" s="13">
        <v>0</v>
      </c>
    </row>
    <row r="40" spans="1:11">
      <c r="A40" s="184" t="s">
        <v>233</v>
      </c>
      <c r="B40" s="185"/>
      <c r="C40" s="185"/>
      <c r="D40" s="185"/>
      <c r="E40" s="185"/>
      <c r="F40" s="185"/>
      <c r="G40" s="185"/>
      <c r="H40" s="186"/>
      <c r="I40" s="4">
        <v>144</v>
      </c>
      <c r="J40" s="13">
        <v>0</v>
      </c>
      <c r="K40" s="13">
        <v>0</v>
      </c>
    </row>
    <row r="41" spans="1:11">
      <c r="A41" s="184" t="s">
        <v>234</v>
      </c>
      <c r="B41" s="185"/>
      <c r="C41" s="185"/>
      <c r="D41" s="185"/>
      <c r="E41" s="185"/>
      <c r="F41" s="185"/>
      <c r="G41" s="185"/>
      <c r="H41" s="186"/>
      <c r="I41" s="4">
        <v>145</v>
      </c>
      <c r="J41" s="13">
        <v>0</v>
      </c>
      <c r="K41" s="13">
        <v>0</v>
      </c>
    </row>
    <row r="42" spans="1:11">
      <c r="A42" s="184" t="s">
        <v>223</v>
      </c>
      <c r="B42" s="185"/>
      <c r="C42" s="185"/>
      <c r="D42" s="185"/>
      <c r="E42" s="185"/>
      <c r="F42" s="185"/>
      <c r="G42" s="185"/>
      <c r="H42" s="186"/>
      <c r="I42" s="4">
        <v>146</v>
      </c>
      <c r="J42" s="12">
        <f>J7+J27+J38+J40</f>
        <v>2385747543</v>
      </c>
      <c r="K42" s="12">
        <f>K7+K27+K38+K40</f>
        <v>1578988870</v>
      </c>
    </row>
    <row r="43" spans="1:11">
      <c r="A43" s="184" t="s">
        <v>224</v>
      </c>
      <c r="B43" s="185"/>
      <c r="C43" s="185"/>
      <c r="D43" s="185"/>
      <c r="E43" s="185"/>
      <c r="F43" s="185"/>
      <c r="G43" s="185"/>
      <c r="H43" s="186"/>
      <c r="I43" s="4">
        <v>147</v>
      </c>
      <c r="J43" s="12">
        <f>J10+J33+J39+J41</f>
        <v>2274234813</v>
      </c>
      <c r="K43" s="12">
        <f>K10+K33+K39+K41</f>
        <v>1573577460</v>
      </c>
    </row>
    <row r="44" spans="1:11">
      <c r="A44" s="184" t="s">
        <v>244</v>
      </c>
      <c r="B44" s="185"/>
      <c r="C44" s="185"/>
      <c r="D44" s="185"/>
      <c r="E44" s="185"/>
      <c r="F44" s="185"/>
      <c r="G44" s="185"/>
      <c r="H44" s="186"/>
      <c r="I44" s="4">
        <v>148</v>
      </c>
      <c r="J44" s="12">
        <f>J42-J43</f>
        <v>111512730</v>
      </c>
      <c r="K44" s="12">
        <f>K42-K43</f>
        <v>5411410</v>
      </c>
    </row>
    <row r="45" spans="1:11">
      <c r="A45" s="206" t="s">
        <v>226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111512730</v>
      </c>
      <c r="K45" s="12">
        <f>IF(K42&gt;K43,K42-K43,0)</f>
        <v>5411410</v>
      </c>
    </row>
    <row r="46" spans="1:11">
      <c r="A46" s="206" t="s">
        <v>227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>
      <c r="A47" s="184" t="s">
        <v>225</v>
      </c>
      <c r="B47" s="185"/>
      <c r="C47" s="185"/>
      <c r="D47" s="185"/>
      <c r="E47" s="185"/>
      <c r="F47" s="185"/>
      <c r="G47" s="185"/>
      <c r="H47" s="186"/>
      <c r="I47" s="4">
        <v>151</v>
      </c>
      <c r="J47" s="13">
        <v>22577892</v>
      </c>
      <c r="K47" s="13">
        <v>2551186</v>
      </c>
    </row>
    <row r="48" spans="1:11">
      <c r="A48" s="184" t="s">
        <v>245</v>
      </c>
      <c r="B48" s="185"/>
      <c r="C48" s="185"/>
      <c r="D48" s="185"/>
      <c r="E48" s="185"/>
      <c r="F48" s="185"/>
      <c r="G48" s="185"/>
      <c r="H48" s="186"/>
      <c r="I48" s="4">
        <v>152</v>
      </c>
      <c r="J48" s="12">
        <f>J44-J47</f>
        <v>88934838</v>
      </c>
      <c r="K48" s="12">
        <f>K44-K47</f>
        <v>2860224</v>
      </c>
    </row>
    <row r="49" spans="1:11">
      <c r="A49" s="206" t="s">
        <v>200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88934838</v>
      </c>
      <c r="K49" s="12">
        <f>IF(K48&gt;0,K48,0)</f>
        <v>2860224</v>
      </c>
    </row>
    <row r="50" spans="1:11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0</v>
      </c>
    </row>
    <row r="51" spans="1:11">
      <c r="A51" s="203" t="s">
        <v>120</v>
      </c>
      <c r="B51" s="217"/>
      <c r="C51" s="217"/>
      <c r="D51" s="217"/>
      <c r="E51" s="217"/>
      <c r="F51" s="217"/>
      <c r="G51" s="217"/>
      <c r="H51" s="217"/>
      <c r="I51" s="229"/>
      <c r="J51" s="229"/>
      <c r="K51" s="230"/>
    </row>
    <row r="52" spans="1:11">
      <c r="A52" s="181" t="s">
        <v>194</v>
      </c>
      <c r="B52" s="182"/>
      <c r="C52" s="182"/>
      <c r="D52" s="182"/>
      <c r="E52" s="182"/>
      <c r="F52" s="182"/>
      <c r="G52" s="182"/>
      <c r="H52" s="182"/>
      <c r="I52" s="220"/>
      <c r="J52" s="220"/>
      <c r="K52" s="221"/>
    </row>
    <row r="53" spans="1:11">
      <c r="A53" s="226" t="s">
        <v>242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/>
      <c r="K53" s="13"/>
    </row>
    <row r="54" spans="1:11">
      <c r="A54" s="226" t="s">
        <v>243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/>
      <c r="K54" s="14"/>
    </row>
    <row r="55" spans="1:11">
      <c r="A55" s="203" t="s">
        <v>197</v>
      </c>
      <c r="B55" s="217"/>
      <c r="C55" s="217"/>
      <c r="D55" s="217"/>
      <c r="E55" s="217"/>
      <c r="F55" s="217"/>
      <c r="G55" s="217"/>
      <c r="H55" s="217"/>
      <c r="I55" s="229"/>
      <c r="J55" s="229"/>
      <c r="K55" s="230"/>
    </row>
    <row r="56" spans="1:11">
      <c r="A56" s="181" t="s">
        <v>212</v>
      </c>
      <c r="B56" s="182"/>
      <c r="C56" s="182"/>
      <c r="D56" s="182"/>
      <c r="E56" s="182"/>
      <c r="F56" s="182"/>
      <c r="G56" s="182"/>
      <c r="H56" s="183"/>
      <c r="I56" s="21">
        <v>157</v>
      </c>
      <c r="J56" s="11">
        <v>88934838</v>
      </c>
      <c r="K56" s="11">
        <v>2860224</v>
      </c>
    </row>
    <row r="57" spans="1:11">
      <c r="A57" s="184" t="s">
        <v>229</v>
      </c>
      <c r="B57" s="185"/>
      <c r="C57" s="185"/>
      <c r="D57" s="185"/>
      <c r="E57" s="185"/>
      <c r="F57" s="185"/>
      <c r="G57" s="185"/>
      <c r="H57" s="186"/>
      <c r="I57" s="4">
        <v>158</v>
      </c>
      <c r="J57" s="12">
        <f>SUM(J58:J64)</f>
        <v>0</v>
      </c>
      <c r="K57" s="12">
        <f>SUM(K58:K64)</f>
        <v>7813011</v>
      </c>
    </row>
    <row r="58" spans="1:11">
      <c r="A58" s="184" t="s">
        <v>236</v>
      </c>
      <c r="B58" s="185"/>
      <c r="C58" s="185"/>
      <c r="D58" s="185"/>
      <c r="E58" s="185"/>
      <c r="F58" s="185"/>
      <c r="G58" s="185"/>
      <c r="H58" s="186"/>
      <c r="I58" s="4">
        <v>159</v>
      </c>
      <c r="J58" s="13"/>
      <c r="K58" s="13">
        <v>0</v>
      </c>
    </row>
    <row r="59" spans="1:11">
      <c r="A59" s="184" t="s">
        <v>237</v>
      </c>
      <c r="B59" s="185"/>
      <c r="C59" s="185"/>
      <c r="D59" s="185"/>
      <c r="E59" s="185"/>
      <c r="F59" s="185"/>
      <c r="G59" s="185"/>
      <c r="H59" s="186"/>
      <c r="I59" s="4">
        <v>160</v>
      </c>
      <c r="J59" s="13"/>
      <c r="K59" s="13">
        <v>7813011</v>
      </c>
    </row>
    <row r="60" spans="1:11">
      <c r="A60" s="184" t="s">
        <v>45</v>
      </c>
      <c r="B60" s="185"/>
      <c r="C60" s="185"/>
      <c r="D60" s="185"/>
      <c r="E60" s="185"/>
      <c r="F60" s="185"/>
      <c r="G60" s="185"/>
      <c r="H60" s="186"/>
      <c r="I60" s="4">
        <v>161</v>
      </c>
      <c r="J60" s="13"/>
      <c r="K60" s="13">
        <v>0</v>
      </c>
    </row>
    <row r="61" spans="1:11">
      <c r="A61" s="184" t="s">
        <v>238</v>
      </c>
      <c r="B61" s="185"/>
      <c r="C61" s="185"/>
      <c r="D61" s="185"/>
      <c r="E61" s="185"/>
      <c r="F61" s="185"/>
      <c r="G61" s="185"/>
      <c r="H61" s="186"/>
      <c r="I61" s="4">
        <v>162</v>
      </c>
      <c r="J61" s="13"/>
      <c r="K61" s="13">
        <v>0</v>
      </c>
    </row>
    <row r="62" spans="1:11">
      <c r="A62" s="184" t="s">
        <v>239</v>
      </c>
      <c r="B62" s="185"/>
      <c r="C62" s="185"/>
      <c r="D62" s="185"/>
      <c r="E62" s="185"/>
      <c r="F62" s="185"/>
      <c r="G62" s="185"/>
      <c r="H62" s="186"/>
      <c r="I62" s="4">
        <v>163</v>
      </c>
      <c r="J62" s="13"/>
      <c r="K62" s="13">
        <v>0</v>
      </c>
    </row>
    <row r="63" spans="1:11">
      <c r="A63" s="184" t="s">
        <v>240</v>
      </c>
      <c r="B63" s="185"/>
      <c r="C63" s="185"/>
      <c r="D63" s="185"/>
      <c r="E63" s="185"/>
      <c r="F63" s="185"/>
      <c r="G63" s="185"/>
      <c r="H63" s="186"/>
      <c r="I63" s="4">
        <v>164</v>
      </c>
      <c r="J63" s="13"/>
      <c r="K63" s="13">
        <v>0</v>
      </c>
    </row>
    <row r="64" spans="1:11">
      <c r="A64" s="184" t="s">
        <v>241</v>
      </c>
      <c r="B64" s="185"/>
      <c r="C64" s="185"/>
      <c r="D64" s="185"/>
      <c r="E64" s="185"/>
      <c r="F64" s="185"/>
      <c r="G64" s="185"/>
      <c r="H64" s="186"/>
      <c r="I64" s="4">
        <v>165</v>
      </c>
      <c r="J64" s="13"/>
      <c r="K64" s="13">
        <v>0</v>
      </c>
    </row>
    <row r="65" spans="1:11">
      <c r="A65" s="184" t="s">
        <v>230</v>
      </c>
      <c r="B65" s="185"/>
      <c r="C65" s="185"/>
      <c r="D65" s="185"/>
      <c r="E65" s="185"/>
      <c r="F65" s="185"/>
      <c r="G65" s="185"/>
      <c r="H65" s="186"/>
      <c r="I65" s="4">
        <v>166</v>
      </c>
      <c r="J65" s="13"/>
      <c r="K65" s="13">
        <v>1562602</v>
      </c>
    </row>
    <row r="66" spans="1:11">
      <c r="A66" s="184" t="s">
        <v>201</v>
      </c>
      <c r="B66" s="185"/>
      <c r="C66" s="185"/>
      <c r="D66" s="185"/>
      <c r="E66" s="185"/>
      <c r="F66" s="185"/>
      <c r="G66" s="185"/>
      <c r="H66" s="186"/>
      <c r="I66" s="4">
        <v>167</v>
      </c>
      <c r="J66" s="12">
        <f>J57-J65</f>
        <v>0</v>
      </c>
      <c r="K66" s="12">
        <f>K57-K65</f>
        <v>6250409</v>
      </c>
    </row>
    <row r="67" spans="1:11">
      <c r="A67" s="184" t="s">
        <v>202</v>
      </c>
      <c r="B67" s="185"/>
      <c r="C67" s="185"/>
      <c r="D67" s="185"/>
      <c r="E67" s="185"/>
      <c r="F67" s="185"/>
      <c r="G67" s="185"/>
      <c r="H67" s="186"/>
      <c r="I67" s="4">
        <v>168</v>
      </c>
      <c r="J67" s="18">
        <f>J56+J66</f>
        <v>88934838</v>
      </c>
      <c r="K67" s="18">
        <f>K56+K66</f>
        <v>9110633</v>
      </c>
    </row>
    <row r="68" spans="1:11">
      <c r="A68" s="203" t="s">
        <v>196</v>
      </c>
      <c r="B68" s="217"/>
      <c r="C68" s="217"/>
      <c r="D68" s="217"/>
      <c r="E68" s="217"/>
      <c r="F68" s="217"/>
      <c r="G68" s="217"/>
      <c r="H68" s="217"/>
      <c r="I68" s="229"/>
      <c r="J68" s="229"/>
      <c r="K68" s="230"/>
    </row>
    <row r="69" spans="1:11">
      <c r="A69" s="181" t="s">
        <v>195</v>
      </c>
      <c r="B69" s="182"/>
      <c r="C69" s="182"/>
      <c r="D69" s="182"/>
      <c r="E69" s="182"/>
      <c r="F69" s="182"/>
      <c r="G69" s="182"/>
      <c r="H69" s="182"/>
      <c r="I69" s="220"/>
      <c r="J69" s="220"/>
      <c r="K69" s="221"/>
    </row>
    <row r="70" spans="1:11">
      <c r="A70" s="226" t="s">
        <v>242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/>
      <c r="K70" s="13"/>
    </row>
    <row r="71" spans="1:11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5:H15"/>
    <mergeCell ref="A16:H16"/>
    <mergeCell ref="A9:H9"/>
    <mergeCell ref="A10:H10"/>
    <mergeCell ref="A11:H11"/>
    <mergeCell ref="A12:H12"/>
    <mergeCell ref="K1:K2"/>
    <mergeCell ref="A2:J2"/>
    <mergeCell ref="A4:K4"/>
    <mergeCell ref="A13:H13"/>
    <mergeCell ref="A14:H14"/>
    <mergeCell ref="A5:H5"/>
    <mergeCell ref="A6:H6"/>
    <mergeCell ref="A7:H7"/>
    <mergeCell ref="A8:H8"/>
    <mergeCell ref="A1:J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ageMargins left="0.75" right="0.75" top="1" bottom="1" header="0.5" footer="0.5"/>
  <pageSetup paperSize="9" scale="83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tabSelected="1" view="pageBreakPreview" zoomScale="110" zoomScaleNormal="100" workbookViewId="0">
      <selection activeCell="I24" sqref="I24"/>
    </sheetView>
  </sheetViews>
  <sheetFormatPr defaultRowHeight="12.75"/>
  <cols>
    <col min="10" max="11" width="10.85546875" customWidth="1"/>
  </cols>
  <sheetData>
    <row r="1" spans="1:11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>
      <c r="A2" s="241" t="s">
        <v>346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>
      <c r="A4" s="243" t="s">
        <v>345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111512733</v>
      </c>
      <c r="K8" s="13">
        <v>5411410</v>
      </c>
    </row>
    <row r="9" spans="1:11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51930614</v>
      </c>
      <c r="K9" s="13">
        <v>51497854</v>
      </c>
    </row>
    <row r="10" spans="1:11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0</v>
      </c>
      <c r="K10" s="13">
        <v>0</v>
      </c>
    </row>
    <row r="11" spans="1:11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154172471</v>
      </c>
      <c r="K11" s="13">
        <v>22491883</v>
      </c>
    </row>
    <row r="12" spans="1:11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246949519</v>
      </c>
      <c r="K12" s="13">
        <v>129946241</v>
      </c>
    </row>
    <row r="13" spans="1:11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15364385</v>
      </c>
      <c r="K13" s="13">
        <v>0</v>
      </c>
    </row>
    <row r="14" spans="1:11">
      <c r="A14" s="184" t="s">
        <v>163</v>
      </c>
      <c r="B14" s="185"/>
      <c r="C14" s="185"/>
      <c r="D14" s="185"/>
      <c r="E14" s="185"/>
      <c r="F14" s="185"/>
      <c r="G14" s="185"/>
      <c r="H14" s="185"/>
      <c r="I14" s="4">
        <v>7</v>
      </c>
      <c r="J14" s="9">
        <f>SUM(J8:J13)</f>
        <v>579929722</v>
      </c>
      <c r="K14" s="12">
        <f>SUM(K8:K13)</f>
        <v>209347388</v>
      </c>
    </row>
    <row r="15" spans="1:11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343889180</v>
      </c>
      <c r="K15" s="13">
        <v>83848020</v>
      </c>
    </row>
    <row r="16" spans="1:11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0</v>
      </c>
      <c r="K16" s="13">
        <v>0</v>
      </c>
    </row>
    <row r="17" spans="1:11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0</v>
      </c>
      <c r="K17" s="13">
        <v>0</v>
      </c>
    </row>
    <row r="18" spans="1:11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0</v>
      </c>
      <c r="K18" s="13">
        <v>25211786</v>
      </c>
    </row>
    <row r="19" spans="1:11">
      <c r="A19" s="184" t="s">
        <v>164</v>
      </c>
      <c r="B19" s="185"/>
      <c r="C19" s="185"/>
      <c r="D19" s="185"/>
      <c r="E19" s="185"/>
      <c r="F19" s="185"/>
      <c r="G19" s="185"/>
      <c r="H19" s="185"/>
      <c r="I19" s="4">
        <v>12</v>
      </c>
      <c r="J19" s="9">
        <f>SUM(J15:J18)</f>
        <v>343889180</v>
      </c>
      <c r="K19" s="12">
        <f>SUM(K15:K18)</f>
        <v>109059806</v>
      </c>
    </row>
    <row r="20" spans="1:11">
      <c r="A20" s="184" t="s">
        <v>36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IF(J14&gt;J19,J14-J19,0)</f>
        <v>236040542</v>
      </c>
      <c r="K20" s="12">
        <f>IF(K14&gt;K19,K14-K19,0)</f>
        <v>100287582</v>
      </c>
    </row>
    <row r="21" spans="1:11">
      <c r="A21" s="184" t="s">
        <v>37</v>
      </c>
      <c r="B21" s="185"/>
      <c r="C21" s="185"/>
      <c r="D21" s="185"/>
      <c r="E21" s="185"/>
      <c r="F21" s="185"/>
      <c r="G21" s="185"/>
      <c r="H21" s="18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20730045</v>
      </c>
      <c r="K23" s="13">
        <v>32518041</v>
      </c>
    </row>
    <row r="24" spans="1:11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>
        <v>90543029</v>
      </c>
      <c r="K24" s="13">
        <v>154012560</v>
      </c>
    </row>
    <row r="25" spans="1:11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1046045</v>
      </c>
      <c r="K25" s="13">
        <v>1510117</v>
      </c>
    </row>
    <row r="26" spans="1:11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>
        <v>0</v>
      </c>
      <c r="K26" s="13"/>
    </row>
    <row r="27" spans="1:11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0</v>
      </c>
      <c r="K27" s="13"/>
    </row>
    <row r="28" spans="1:11">
      <c r="A28" s="184" t="s">
        <v>174</v>
      </c>
      <c r="B28" s="185"/>
      <c r="C28" s="185"/>
      <c r="D28" s="185"/>
      <c r="E28" s="185"/>
      <c r="F28" s="185"/>
      <c r="G28" s="185"/>
      <c r="H28" s="185"/>
      <c r="I28" s="4">
        <v>20</v>
      </c>
      <c r="J28" s="9">
        <f>SUM(J23:J27)</f>
        <v>112319119</v>
      </c>
      <c r="K28" s="12">
        <f>SUM(K23:K27)</f>
        <v>188040718</v>
      </c>
    </row>
    <row r="29" spans="1:11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55665105</v>
      </c>
      <c r="K29" s="13">
        <v>171354575</v>
      </c>
    </row>
    <row r="30" spans="1:11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>
        <v>145712894</v>
      </c>
      <c r="K30" s="13">
        <v>320882497</v>
      </c>
    </row>
    <row r="31" spans="1:11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0</v>
      </c>
      <c r="K31" s="13"/>
    </row>
    <row r="32" spans="1:11">
      <c r="A32" s="184" t="s">
        <v>5</v>
      </c>
      <c r="B32" s="185"/>
      <c r="C32" s="185"/>
      <c r="D32" s="185"/>
      <c r="E32" s="185"/>
      <c r="F32" s="185"/>
      <c r="G32" s="185"/>
      <c r="H32" s="185"/>
      <c r="I32" s="4">
        <v>24</v>
      </c>
      <c r="J32" s="9">
        <f>SUM(J29:J31)</f>
        <v>201377999</v>
      </c>
      <c r="K32" s="12">
        <f>SUM(K29:K31)</f>
        <v>492237072</v>
      </c>
    </row>
    <row r="33" spans="1:11">
      <c r="A33" s="184" t="s">
        <v>38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>
      <c r="A34" s="184" t="s">
        <v>39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IF(J32&gt;J28,J32-J28,0)</f>
        <v>89058880</v>
      </c>
      <c r="K34" s="12">
        <f>IF(K32&gt;K28,K32-K28,0)</f>
        <v>304196354</v>
      </c>
    </row>
    <row r="35" spans="1:11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>
        <v>151181774</v>
      </c>
      <c r="K36" s="13">
        <v>162871623</v>
      </c>
    </row>
    <row r="37" spans="1:11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735696692</v>
      </c>
      <c r="K37" s="13">
        <v>965868104</v>
      </c>
    </row>
    <row r="38" spans="1:11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0</v>
      </c>
      <c r="K38" s="13"/>
    </row>
    <row r="39" spans="1:11">
      <c r="A39" s="184" t="s">
        <v>70</v>
      </c>
      <c r="B39" s="185"/>
      <c r="C39" s="185"/>
      <c r="D39" s="185"/>
      <c r="E39" s="185"/>
      <c r="F39" s="185"/>
      <c r="G39" s="185"/>
      <c r="H39" s="185"/>
      <c r="I39" s="4">
        <v>30</v>
      </c>
      <c r="J39" s="9">
        <f>SUM(J36:J38)</f>
        <v>886878466</v>
      </c>
      <c r="K39" s="12">
        <f>SUM(K36:K38)</f>
        <v>1128739727</v>
      </c>
    </row>
    <row r="40" spans="1:11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1066843268</v>
      </c>
      <c r="K40" s="13">
        <v>692612234</v>
      </c>
    </row>
    <row r="41" spans="1:11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>
        <v>0</v>
      </c>
      <c r="K41" s="13">
        <v>0</v>
      </c>
    </row>
    <row r="42" spans="1:11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>
        <v>29046404</v>
      </c>
      <c r="K42" s="13">
        <v>186449596</v>
      </c>
    </row>
    <row r="43" spans="1:11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>
        <v>2398700</v>
      </c>
      <c r="K43" s="13">
        <v>0</v>
      </c>
    </row>
    <row r="44" spans="1:11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>
        <v>0</v>
      </c>
      <c r="K44" s="13"/>
    </row>
    <row r="45" spans="1:11">
      <c r="A45" s="184" t="s">
        <v>71</v>
      </c>
      <c r="B45" s="185"/>
      <c r="C45" s="185"/>
      <c r="D45" s="185"/>
      <c r="E45" s="185"/>
      <c r="F45" s="185"/>
      <c r="G45" s="185"/>
      <c r="H45" s="185"/>
      <c r="I45" s="4">
        <v>36</v>
      </c>
      <c r="J45" s="9">
        <f>SUM(J40:J44)</f>
        <v>1098288372</v>
      </c>
      <c r="K45" s="12">
        <f>SUM(K40:K44)</f>
        <v>879061830</v>
      </c>
    </row>
    <row r="46" spans="1:11">
      <c r="A46" s="184" t="s">
        <v>17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IF(J39&gt;J45,J39-J45,0)</f>
        <v>0</v>
      </c>
      <c r="K46" s="12">
        <f>IF(K39&gt;K45,K39-K45,0)</f>
        <v>249677897</v>
      </c>
    </row>
    <row r="47" spans="1:11">
      <c r="A47" s="184" t="s">
        <v>18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IF(J45&gt;J39,J45-J39,0)</f>
        <v>211409906</v>
      </c>
      <c r="K47" s="12">
        <f>IF(K45&gt;K39,K45-K39,0)</f>
        <v>0</v>
      </c>
    </row>
    <row r="48" spans="1:11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45769125</v>
      </c>
    </row>
    <row r="49" spans="1:11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64428244</v>
      </c>
      <c r="K49" s="12">
        <f>IF(K21-K20+K34-K33+K47-K46&gt;0,K21-K20+K34-K33+K47-K46,0)</f>
        <v>0</v>
      </c>
    </row>
    <row r="50" spans="1:11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104720406</v>
      </c>
      <c r="K50" s="13">
        <v>40322162</v>
      </c>
    </row>
    <row r="51" spans="1:11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0</v>
      </c>
      <c r="K51" s="13">
        <v>45769125</v>
      </c>
    </row>
    <row r="52" spans="1:11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64428244</v>
      </c>
      <c r="K52" s="13">
        <v>0</v>
      </c>
    </row>
    <row r="53" spans="1:11">
      <c r="A53" s="209" t="s">
        <v>184</v>
      </c>
      <c r="B53" s="210"/>
      <c r="C53" s="210"/>
      <c r="D53" s="210"/>
      <c r="E53" s="210"/>
      <c r="F53" s="210"/>
      <c r="G53" s="210"/>
      <c r="H53" s="210"/>
      <c r="I53" s="7">
        <v>44</v>
      </c>
      <c r="J53" s="10">
        <f>J50+J51-J52</f>
        <v>40292162</v>
      </c>
      <c r="K53" s="18">
        <f>K50+K51-K52</f>
        <v>86091287</v>
      </c>
    </row>
  </sheetData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ageMargins left="0.75" right="0.75" top="1" bottom="1" header="0.5" footer="0.5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Normal="100" workbookViewId="0">
      <selection sqref="A1:J1"/>
    </sheetView>
  </sheetViews>
  <sheetFormatPr defaultRowHeight="12.75"/>
  <sheetData>
    <row r="1" spans="1:11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>
      <c r="A13" s="184" t="s">
        <v>206</v>
      </c>
      <c r="B13" s="185"/>
      <c r="C13" s="185"/>
      <c r="D13" s="185"/>
      <c r="E13" s="185"/>
      <c r="F13" s="185"/>
      <c r="G13" s="185"/>
      <c r="H13" s="185"/>
      <c r="I13" s="4">
        <v>6</v>
      </c>
      <c r="J13" s="9">
        <f>SUM(J8:J12)</f>
        <v>0</v>
      </c>
      <c r="K13" s="12">
        <f>SUM(K8:K12)</f>
        <v>0</v>
      </c>
    </row>
    <row r="14" spans="1:11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>
      <c r="A20" s="184" t="s">
        <v>47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SUM(J14:J19)</f>
        <v>0</v>
      </c>
      <c r="K20" s="12">
        <f>SUM(K14:K19)</f>
        <v>0</v>
      </c>
    </row>
    <row r="21" spans="1:11">
      <c r="A21" s="18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>
      <c r="A29" s="184" t="s">
        <v>119</v>
      </c>
      <c r="B29" s="185"/>
      <c r="C29" s="185"/>
      <c r="D29" s="185"/>
      <c r="E29" s="185"/>
      <c r="F29" s="185"/>
      <c r="G29" s="185"/>
      <c r="H29" s="185"/>
      <c r="I29" s="4">
        <v>21</v>
      </c>
      <c r="J29" s="9">
        <f>SUM(J24:J28)</f>
        <v>0</v>
      </c>
      <c r="K29" s="12">
        <f>SUM(K24:K28)</f>
        <v>0</v>
      </c>
    </row>
    <row r="30" spans="1:11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>
      <c r="A33" s="184" t="s">
        <v>50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SUM(J30:J32)</f>
        <v>0</v>
      </c>
      <c r="K33" s="12">
        <f>SUM(K30:K32)</f>
        <v>0</v>
      </c>
    </row>
    <row r="34" spans="1:11">
      <c r="A34" s="184" t="s">
        <v>113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>
      <c r="A35" s="184" t="s">
        <v>114</v>
      </c>
      <c r="B35" s="185"/>
      <c r="C35" s="185"/>
      <c r="D35" s="185"/>
      <c r="E35" s="185"/>
      <c r="F35" s="185"/>
      <c r="G35" s="185"/>
      <c r="H35" s="18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>
      <c r="A40" s="184" t="s">
        <v>51</v>
      </c>
      <c r="B40" s="185"/>
      <c r="C40" s="185"/>
      <c r="D40" s="185"/>
      <c r="E40" s="185"/>
      <c r="F40" s="185"/>
      <c r="G40" s="185"/>
      <c r="H40" s="185"/>
      <c r="I40" s="4">
        <v>31</v>
      </c>
      <c r="J40" s="9">
        <f>SUM(J37:J39)</f>
        <v>0</v>
      </c>
      <c r="K40" s="12">
        <f>SUM(K37:K39)</f>
        <v>0</v>
      </c>
    </row>
    <row r="41" spans="1:11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>
      <c r="A46" s="184" t="s">
        <v>154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SUM(J41:J45)</f>
        <v>0</v>
      </c>
      <c r="K46" s="12">
        <f>SUM(K41:K45)</f>
        <v>0</v>
      </c>
    </row>
    <row r="47" spans="1:11">
      <c r="A47" s="184" t="s">
        <v>168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>
      <c r="A48" s="184" t="s">
        <v>169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>
      <c r="A49" s="184" t="s">
        <v>155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>
      <c r="A50" s="184" t="s">
        <v>15</v>
      </c>
      <c r="B50" s="185"/>
      <c r="C50" s="185"/>
      <c r="D50" s="185"/>
      <c r="E50" s="185"/>
      <c r="F50" s="185"/>
      <c r="G50" s="185"/>
      <c r="H50" s="18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>
      <c r="A51" s="184" t="s">
        <v>167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/>
      <c r="K51" s="13"/>
    </row>
    <row r="52" spans="1:11">
      <c r="A52" s="184" t="s">
        <v>182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/>
      <c r="K52" s="13"/>
    </row>
    <row r="53" spans="1:11">
      <c r="A53" s="184" t="s">
        <v>183</v>
      </c>
      <c r="B53" s="185"/>
      <c r="C53" s="185"/>
      <c r="D53" s="185"/>
      <c r="E53" s="185"/>
      <c r="F53" s="185"/>
      <c r="G53" s="185"/>
      <c r="H53" s="185"/>
      <c r="I53" s="4">
        <v>44</v>
      </c>
      <c r="J53" s="8"/>
      <c r="K53" s="13"/>
    </row>
    <row r="54" spans="1:11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Normal="100" workbookViewId="0">
      <selection activeCell="I24" sqref="I24"/>
    </sheetView>
  </sheetViews>
  <sheetFormatPr defaultRowHeight="12.75"/>
  <cols>
    <col min="1" max="4" width="9.140625" style="98"/>
    <col min="5" max="5" width="10.140625" style="98" bestFit="1" customWidth="1"/>
    <col min="6" max="9" width="9.140625" style="98"/>
    <col min="10" max="11" width="10.42578125" style="98" customWidth="1"/>
    <col min="12" max="16384" width="9.140625" style="98"/>
  </cols>
  <sheetData>
    <row r="1" spans="1:12">
      <c r="A1" s="263" t="s">
        <v>292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97"/>
    </row>
    <row r="2" spans="1:12" ht="15.75">
      <c r="A2" s="95"/>
      <c r="B2" s="96"/>
      <c r="C2" s="273" t="s">
        <v>293</v>
      </c>
      <c r="D2" s="273"/>
      <c r="E2" s="100"/>
      <c r="F2" s="99" t="s">
        <v>258</v>
      </c>
      <c r="G2" s="274"/>
      <c r="H2" s="275"/>
      <c r="I2" s="96"/>
      <c r="J2" s="96"/>
      <c r="K2" s="96"/>
      <c r="L2" s="101"/>
    </row>
    <row r="3" spans="1:12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2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2">
      <c r="A5" s="265" t="s">
        <v>296</v>
      </c>
      <c r="B5" s="266"/>
      <c r="C5" s="266"/>
      <c r="D5" s="266"/>
      <c r="E5" s="266"/>
      <c r="F5" s="266"/>
      <c r="G5" s="266"/>
      <c r="H5" s="266"/>
      <c r="I5" s="106">
        <v>1</v>
      </c>
      <c r="J5" s="107">
        <v>229381200</v>
      </c>
      <c r="K5" s="107">
        <v>229381200</v>
      </c>
    </row>
    <row r="6" spans="1:12">
      <c r="A6" s="265" t="s">
        <v>297</v>
      </c>
      <c r="B6" s="266"/>
      <c r="C6" s="266"/>
      <c r="D6" s="266"/>
      <c r="E6" s="266"/>
      <c r="F6" s="266"/>
      <c r="G6" s="266"/>
      <c r="H6" s="266"/>
      <c r="I6" s="106">
        <v>2</v>
      </c>
      <c r="J6" s="108">
        <v>0</v>
      </c>
      <c r="K6" s="108">
        <v>0</v>
      </c>
    </row>
    <row r="7" spans="1:12">
      <c r="A7" s="265" t="s">
        <v>298</v>
      </c>
      <c r="B7" s="266"/>
      <c r="C7" s="266"/>
      <c r="D7" s="266"/>
      <c r="E7" s="266"/>
      <c r="F7" s="266"/>
      <c r="G7" s="266"/>
      <c r="H7" s="266"/>
      <c r="I7" s="106">
        <v>3</v>
      </c>
      <c r="J7" s="108">
        <v>342650517</v>
      </c>
      <c r="K7" s="108">
        <v>431585357.84000003</v>
      </c>
    </row>
    <row r="8" spans="1:12">
      <c r="A8" s="265" t="s">
        <v>299</v>
      </c>
      <c r="B8" s="266"/>
      <c r="C8" s="266"/>
      <c r="D8" s="266"/>
      <c r="E8" s="266"/>
      <c r="F8" s="266"/>
      <c r="G8" s="266"/>
      <c r="H8" s="266"/>
      <c r="I8" s="106">
        <v>4</v>
      </c>
      <c r="J8" s="108">
        <v>0</v>
      </c>
      <c r="K8" s="108">
        <v>0</v>
      </c>
    </row>
    <row r="9" spans="1:12">
      <c r="A9" s="265" t="s">
        <v>300</v>
      </c>
      <c r="B9" s="266"/>
      <c r="C9" s="266"/>
      <c r="D9" s="266"/>
      <c r="E9" s="266"/>
      <c r="F9" s="266"/>
      <c r="G9" s="266"/>
      <c r="H9" s="266"/>
      <c r="I9" s="106">
        <v>5</v>
      </c>
      <c r="J9" s="108">
        <v>88934838</v>
      </c>
      <c r="K9" s="108">
        <v>2860224</v>
      </c>
    </row>
    <row r="10" spans="1:12">
      <c r="A10" s="265" t="s">
        <v>301</v>
      </c>
      <c r="B10" s="266"/>
      <c r="C10" s="266"/>
      <c r="D10" s="266"/>
      <c r="E10" s="266"/>
      <c r="F10" s="266"/>
      <c r="G10" s="266"/>
      <c r="H10" s="266"/>
      <c r="I10" s="106">
        <v>6</v>
      </c>
      <c r="J10" s="108"/>
      <c r="K10" s="108"/>
    </row>
    <row r="11" spans="1:12">
      <c r="A11" s="265" t="s">
        <v>302</v>
      </c>
      <c r="B11" s="266"/>
      <c r="C11" s="266"/>
      <c r="D11" s="266"/>
      <c r="E11" s="266"/>
      <c r="F11" s="266"/>
      <c r="G11" s="266"/>
      <c r="H11" s="266"/>
      <c r="I11" s="106">
        <v>7</v>
      </c>
      <c r="J11" s="108"/>
      <c r="K11" s="108"/>
    </row>
    <row r="12" spans="1:12">
      <c r="A12" s="265" t="s">
        <v>303</v>
      </c>
      <c r="B12" s="266"/>
      <c r="C12" s="266"/>
      <c r="D12" s="266"/>
      <c r="E12" s="266"/>
      <c r="F12" s="266"/>
      <c r="G12" s="266"/>
      <c r="H12" s="266"/>
      <c r="I12" s="106">
        <v>8</v>
      </c>
      <c r="J12" s="108">
        <v>7224706</v>
      </c>
      <c r="K12" s="108">
        <v>15037717.65</v>
      </c>
    </row>
    <row r="13" spans="1:12">
      <c r="A13" s="265" t="s">
        <v>304</v>
      </c>
      <c r="B13" s="266"/>
      <c r="C13" s="266"/>
      <c r="D13" s="266"/>
      <c r="E13" s="266"/>
      <c r="F13" s="266"/>
      <c r="G13" s="266"/>
      <c r="H13" s="266"/>
      <c r="I13" s="106">
        <v>9</v>
      </c>
      <c r="J13" s="108"/>
      <c r="K13" s="108"/>
    </row>
    <row r="14" spans="1:12">
      <c r="A14" s="267" t="s">
        <v>305</v>
      </c>
      <c r="B14" s="268"/>
      <c r="C14" s="268"/>
      <c r="D14" s="268"/>
      <c r="E14" s="268"/>
      <c r="F14" s="268"/>
      <c r="G14" s="268"/>
      <c r="H14" s="268"/>
      <c r="I14" s="106">
        <v>10</v>
      </c>
      <c r="J14" s="109">
        <f>SUM(J5:J13)</f>
        <v>668191261</v>
      </c>
      <c r="K14" s="109">
        <f>SUM(K5:K13)</f>
        <v>678864499.49000001</v>
      </c>
    </row>
    <row r="15" spans="1:12">
      <c r="A15" s="265" t="s">
        <v>306</v>
      </c>
      <c r="B15" s="266"/>
      <c r="C15" s="266"/>
      <c r="D15" s="266"/>
      <c r="E15" s="266"/>
      <c r="F15" s="266"/>
      <c r="G15" s="266"/>
      <c r="H15" s="266"/>
      <c r="I15" s="106">
        <v>11</v>
      </c>
      <c r="J15" s="108"/>
      <c r="K15" s="108"/>
    </row>
    <row r="16" spans="1:12">
      <c r="A16" s="265" t="s">
        <v>307</v>
      </c>
      <c r="B16" s="266"/>
      <c r="C16" s="266"/>
      <c r="D16" s="266"/>
      <c r="E16" s="266"/>
      <c r="F16" s="266"/>
      <c r="G16" s="266"/>
      <c r="H16" s="266"/>
      <c r="I16" s="106">
        <v>12</v>
      </c>
      <c r="J16" s="108"/>
      <c r="K16" s="108"/>
    </row>
    <row r="17" spans="1:11">
      <c r="A17" s="265" t="s">
        <v>308</v>
      </c>
      <c r="B17" s="266"/>
      <c r="C17" s="266"/>
      <c r="D17" s="266"/>
      <c r="E17" s="266"/>
      <c r="F17" s="266"/>
      <c r="G17" s="266"/>
      <c r="H17" s="266"/>
      <c r="I17" s="106">
        <v>13</v>
      </c>
      <c r="J17" s="108"/>
      <c r="K17" s="108"/>
    </row>
    <row r="18" spans="1:11">
      <c r="A18" s="265" t="s">
        <v>309</v>
      </c>
      <c r="B18" s="266"/>
      <c r="C18" s="266"/>
      <c r="D18" s="266"/>
      <c r="E18" s="266"/>
      <c r="F18" s="266"/>
      <c r="G18" s="266"/>
      <c r="H18" s="266"/>
      <c r="I18" s="106">
        <v>14</v>
      </c>
      <c r="J18" s="108"/>
      <c r="K18" s="108"/>
    </row>
    <row r="19" spans="1:11">
      <c r="A19" s="265" t="s">
        <v>310</v>
      </c>
      <c r="B19" s="266"/>
      <c r="C19" s="266"/>
      <c r="D19" s="266"/>
      <c r="E19" s="266"/>
      <c r="F19" s="266"/>
      <c r="G19" s="266"/>
      <c r="H19" s="266"/>
      <c r="I19" s="106">
        <v>15</v>
      </c>
      <c r="J19" s="108"/>
      <c r="K19" s="108"/>
    </row>
    <row r="20" spans="1:11">
      <c r="A20" s="265" t="s">
        <v>311</v>
      </c>
      <c r="B20" s="266"/>
      <c r="C20" s="266"/>
      <c r="D20" s="266"/>
      <c r="E20" s="266"/>
      <c r="F20" s="266"/>
      <c r="G20" s="266"/>
      <c r="H20" s="266"/>
      <c r="I20" s="106">
        <v>16</v>
      </c>
      <c r="J20" s="108"/>
      <c r="K20" s="108"/>
    </row>
    <row r="21" spans="1:11">
      <c r="A21" s="267" t="s">
        <v>312</v>
      </c>
      <c r="B21" s="268"/>
      <c r="C21" s="268"/>
      <c r="D21" s="268"/>
      <c r="E21" s="268"/>
      <c r="F21" s="268"/>
      <c r="G21" s="268"/>
      <c r="H21" s="268"/>
      <c r="I21" s="106">
        <v>17</v>
      </c>
      <c r="J21" s="110">
        <f>SUM(J15:J20)</f>
        <v>0</v>
      </c>
      <c r="K21" s="110">
        <f>SUM(K15:K20)</f>
        <v>0</v>
      </c>
    </row>
    <row r="22" spans="1:11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>
      <c r="A23" s="257" t="s">
        <v>313</v>
      </c>
      <c r="B23" s="258"/>
      <c r="C23" s="258"/>
      <c r="D23" s="258"/>
      <c r="E23" s="258"/>
      <c r="F23" s="258"/>
      <c r="G23" s="258"/>
      <c r="H23" s="258"/>
      <c r="I23" s="111">
        <v>18</v>
      </c>
      <c r="J23" s="107"/>
      <c r="K23" s="107"/>
    </row>
    <row r="24" spans="1:11" ht="23.25" customHeight="1">
      <c r="A24" s="259" t="s">
        <v>314</v>
      </c>
      <c r="B24" s="260"/>
      <c r="C24" s="260"/>
      <c r="D24" s="260"/>
      <c r="E24" s="260"/>
      <c r="F24" s="260"/>
      <c r="G24" s="260"/>
      <c r="H24" s="260"/>
      <c r="I24" s="112">
        <v>19</v>
      </c>
      <c r="J24" s="110"/>
      <c r="K24" s="110"/>
    </row>
    <row r="25" spans="1:11" ht="30" customHeight="1">
      <c r="A25" s="261" t="s">
        <v>315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Normal="100" workbookViewId="0"/>
  </sheetViews>
  <sheetFormatPr defaultRowHeight="12.75"/>
  <sheetData>
    <row r="1" spans="1:10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Iva Bakula</cp:lastModifiedBy>
  <cp:lastPrinted>2011-05-02T07:53:27Z</cp:lastPrinted>
  <dcterms:created xsi:type="dcterms:W3CDTF">2008-10-17T11:51:54Z</dcterms:created>
  <dcterms:modified xsi:type="dcterms:W3CDTF">2011-05-02T07:53:29Z</dcterms:modified>
</cp:coreProperties>
</file>