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9200" windowHeight="1243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PODACI'!$A$1:$I$79</definedName>
    <definedName name="_xlnm.Print_Area" localSheetId="5">PK!$A$1:$K$25</definedName>
  </definedNames>
  <calcPr calcId="125725" iterateDelta="252"/>
</workbook>
</file>

<file path=xl/calcChain.xml><?xml version="1.0" encoding="utf-8"?>
<calcChain xmlns="http://schemas.openxmlformats.org/spreadsheetml/2006/main">
  <c r="M33" i="18"/>
  <c r="M27"/>
  <c r="M22"/>
  <c r="M16"/>
  <c r="M12"/>
  <c r="M10"/>
  <c r="M43" s="1"/>
  <c r="M46" s="1"/>
  <c r="M7"/>
  <c r="M42" s="1"/>
  <c r="J33"/>
  <c r="J27"/>
  <c r="J22"/>
  <c r="J16"/>
  <c r="J12"/>
  <c r="J10" s="1"/>
  <c r="J43" s="1"/>
  <c r="J7"/>
  <c r="J42" s="1"/>
  <c r="K57"/>
  <c r="K66" s="1"/>
  <c r="K67" s="1"/>
  <c r="L57"/>
  <c r="L66" s="1"/>
  <c r="L67" s="1"/>
  <c r="M57"/>
  <c r="M66" s="1"/>
  <c r="M67" s="1"/>
  <c r="K7"/>
  <c r="K27"/>
  <c r="K12"/>
  <c r="K16"/>
  <c r="K22"/>
  <c r="K33"/>
  <c r="L7"/>
  <c r="L27"/>
  <c r="L12"/>
  <c r="L16"/>
  <c r="L22"/>
  <c r="L33"/>
  <c r="K53" i="21"/>
  <c r="J53"/>
  <c r="K19"/>
  <c r="K20" s="1"/>
  <c r="K12"/>
  <c r="K21"/>
  <c r="K32"/>
  <c r="K33" s="1"/>
  <c r="K28"/>
  <c r="K34"/>
  <c r="K45"/>
  <c r="K46" s="1"/>
  <c r="K39"/>
  <c r="K47"/>
  <c r="J19"/>
  <c r="J12"/>
  <c r="J21" s="1"/>
  <c r="J20"/>
  <c r="J32"/>
  <c r="J28"/>
  <c r="J34" s="1"/>
  <c r="J33"/>
  <c r="J45"/>
  <c r="J39"/>
  <c r="J47" s="1"/>
  <c r="J46"/>
  <c r="K18" i="20"/>
  <c r="K13"/>
  <c r="K31"/>
  <c r="K27"/>
  <c r="K44"/>
  <c r="K38"/>
  <c r="J18"/>
  <c r="J13"/>
  <c r="J31"/>
  <c r="J27"/>
  <c r="J44"/>
  <c r="J38"/>
  <c r="K72" i="19"/>
  <c r="K79"/>
  <c r="K82"/>
  <c r="K86"/>
  <c r="K90"/>
  <c r="K100"/>
  <c r="J72"/>
  <c r="J79"/>
  <c r="J82"/>
  <c r="J86"/>
  <c r="J90"/>
  <c r="J100"/>
  <c r="K9"/>
  <c r="K16"/>
  <c r="K26"/>
  <c r="K35"/>
  <c r="K41"/>
  <c r="K49"/>
  <c r="K56"/>
  <c r="J9"/>
  <c r="J16"/>
  <c r="J26"/>
  <c r="J35"/>
  <c r="J41"/>
  <c r="J49"/>
  <c r="J56"/>
  <c r="J57" i="18"/>
  <c r="J66"/>
  <c r="J67" s="1"/>
  <c r="J14" i="17"/>
  <c r="K14"/>
  <c r="J21"/>
  <c r="K21"/>
  <c r="M44" i="18" l="1"/>
  <c r="M48" s="1"/>
  <c r="M45"/>
  <c r="J46"/>
  <c r="J44"/>
  <c r="J48" s="1"/>
  <c r="J45"/>
  <c r="L42"/>
  <c r="J33" i="20"/>
  <c r="L10" i="18"/>
  <c r="L43" s="1"/>
  <c r="L44" s="1"/>
  <c r="L48" s="1"/>
  <c r="J46" i="20"/>
  <c r="K46"/>
  <c r="K45"/>
  <c r="J45"/>
  <c r="K33"/>
  <c r="J32"/>
  <c r="K32"/>
  <c r="J20"/>
  <c r="K20"/>
  <c r="K19"/>
  <c r="J19"/>
  <c r="K10" i="18"/>
  <c r="K43" s="1"/>
  <c r="K42"/>
  <c r="K69" i="19"/>
  <c r="K114" s="1"/>
  <c r="K40"/>
  <c r="K8"/>
  <c r="J69"/>
  <c r="J114" s="1"/>
  <c r="J40"/>
  <c r="J8"/>
  <c r="J47" i="20"/>
  <c r="J48" i="21"/>
  <c r="K48" i="20"/>
  <c r="K47"/>
  <c r="K49" i="21"/>
  <c r="K48"/>
  <c r="J48" i="20"/>
  <c r="J49" i="21"/>
  <c r="L45" i="18"/>
  <c r="M49" l="1"/>
  <c r="M50"/>
  <c r="J49"/>
  <c r="J50"/>
  <c r="L46"/>
  <c r="L49"/>
  <c r="L50"/>
  <c r="K44"/>
  <c r="K48" s="1"/>
  <c r="K50" s="1"/>
  <c r="K66" i="19"/>
  <c r="K45" i="18"/>
  <c r="K46"/>
  <c r="J66" i="19"/>
  <c r="K49" i="18" l="1"/>
</calcChain>
</file>

<file path=xl/sharedStrings.xml><?xml version="1.0" encoding="utf-8"?>
<sst xmlns="http://schemas.openxmlformats.org/spreadsheetml/2006/main" count="435" uniqueCount="379">
  <si>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</si>
  <si>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</si>
  <si>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</si>
  <si>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</si>
  <si>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</si>
  <si>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</si>
  <si>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</si>
  <si>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</si>
  <si>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</si>
  <si>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</si>
  <si>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</si>
  <si>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</si>
  <si>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</si>
  <si>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</si>
  <si>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</si>
  <si>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</si>
  <si>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</si>
  <si>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</si>
  <si>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</si>
  <si>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</si>
  <si>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</si>
  <si>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</si>
  <si>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</si>
  <si>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</si>
  <si>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</si>
  <si>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</si>
  <si>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</si>
  <si>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</si>
  <si>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</si>
  <si>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</si>
  <si>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</si>
  <si>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</si>
  <si>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</si>
  <si>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</si>
  <si>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</si>
  <si>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</si>
  <si>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</si>
  <si>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</si>
  <si>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</si>
  <si>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</si>
  <si>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</si>
  <si>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</si>
  <si>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</si>
  <si>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</si>
  <si>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</si>
  <si>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</si>
  <si>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</si>
  <si>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</si>
  <si>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</si>
  <si>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</si>
  <si>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</si>
  <si>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</si>
  <si>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</si>
  <si>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</si>
  <si>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</si>
  <si>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</si>
  <si>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</si>
  <si>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</si>
  <si>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</si>
  <si>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</si>
  <si>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</si>
  <si>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</si>
  <si>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</si>
  <si>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</si>
  <si>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</si>
  <si>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</si>
  <si>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</si>
  <si>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</si>
  <si>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</si>
  <si>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</si>
  <si>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</si>
  <si>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</si>
  <si>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</si>
  <si>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</si>
  <si>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</si>
  <si>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</si>
  <si>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</si>
  <si>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</si>
  <si>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</si>
  <si>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</si>
  <si>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</si>
  <si>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</si>
  <si>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</si>
  <si>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</si>
  <si>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</si>
  <si>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</si>
  <si>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</si>
  <si>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</si>
  <si>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</si>
  <si>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</si>
  <si>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</si>
  <si>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</si>
  <si>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</si>
  <si>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</si>
  <si>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</si>
  <si>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</si>
  <si>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</si>
  <si>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</si>
  <si>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</si>
  <si>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</si>
  <si>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</si>
  <si>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</si>
  <si>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</si>
  <si>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</si>
  <si>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</si>
  <si>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</si>
  <si>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</si>
  <si>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</si>
  <si>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</si>
  <si>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</si>
  <si>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</si>
  <si>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</si>
  <si>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</si>
  <si>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</si>
  <si>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</si>
  <si>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</si>
  <si>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</si>
  <si>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</si>
  <si>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</si>
  <si>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</si>
  <si>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</si>
  <si>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</si>
  <si>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</si>
  <si>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</si>
  <si>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</si>
  <si>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</si>
  <si>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</si>
  <si>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</si>
  <si>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</si>
  <si>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</si>
  <si>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</si>
  <si>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</si>
  <si>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</si>
  <si>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</si>
  <si>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</si>
  <si>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</si>
  <si>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</si>
  <si>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</si>
  <si>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</si>
  <si>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</si>
  <si>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</si>
  <si>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</si>
  <si>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</si>
  <si>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</si>
  <si>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</si>
  <si>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</si>
  <si>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</si>
  <si>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</si>
  <si>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</si>
  <si>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</si>
  <si>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</si>
  <si>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</si>
  <si>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</si>
  <si>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</si>
  <si>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</si>
  <si>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</si>
  <si>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</si>
  <si>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</si>
  <si>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</si>
  <si>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</si>
  <si>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</si>
  <si>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</si>
  <si>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</si>
  <si>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</si>
  <si>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</si>
  <si>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</si>
  <si>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</si>
  <si>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</si>
  <si>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</si>
  <si>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</si>
  <si>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</si>
  <si>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</si>
  <si>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</si>
  <si>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</si>
  <si>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</si>
  <si>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</si>
  <si>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</si>
  <si>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</si>
  <si>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</si>
  <si>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</si>
  <si>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</si>
  <si>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</si>
  <si>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</si>
  <si>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</si>
  <si>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</si>
  <si>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</si>
  <si>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</si>
  <si>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</si>
  <si>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</si>
  <si>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</si>
  <si>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</si>
  <si>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</si>
  <si>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</si>
  <si>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</si>
  <si>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</si>
  <si>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</si>
  <si>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</si>
  <si>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</si>
  <si>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</si>
  <si>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</si>
  <si>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</si>
  <si>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</si>
  <si>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</si>
  <si>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</si>
  <si>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</si>
  <si>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</si>
  <si>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</si>
  <si>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</si>
  <si>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</si>
  <si>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</si>
  <si>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</si>
  <si>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</si>
  <si>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</si>
  <si>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</si>
  <si>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</si>
  <si>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</si>
  <si>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</si>
  <si>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</si>
  <si>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</si>
  <si>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</si>
  <si>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</si>
  <si>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</si>
  <si>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</si>
  <si>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</si>
  <si>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</si>
  <si>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</si>
  <si>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</si>
  <si>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</si>
  <si>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</si>
  <si>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</si>
  <si>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</si>
  <si>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</si>
  <si>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</si>
  <si>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</si>
  <si>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</si>
  <si>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</si>
  <si>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</si>
  <si>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</si>
  <si>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</si>
  <si>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</si>
  <si>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</si>
  <si>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</si>
  <si>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</si>
  <si>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</si>
  <si>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</si>
  <si>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</si>
  <si>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</si>
  <si>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</si>
  <si>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</si>
  <si>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</si>
  <si>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</si>
  <si>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</si>
  <si>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</si>
  <si>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</si>
  <si>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</si>
  <si>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</si>
  <si>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</si>
  <si>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</si>
  <si>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</si>
  <si>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</si>
  <si>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</si>
  <si>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</si>
  <si>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</si>
  <si>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</si>
  <si>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</si>
  <si>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</si>
  <si>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</si>
  <si>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</si>
  <si>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</si>
  <si>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</si>
  <si>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</si>
  <si>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</si>
  <si>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</si>
  <si>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</si>
  <si>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</si>
  <si>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</si>
  <si>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</si>
  <si>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</si>
  <si>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</si>
  <si>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</si>
  <si>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</si>
  <si>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</si>
  <si>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</si>
  <si>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</si>
  <si>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</si>
  <si>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</si>
  <si>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</si>
  <si>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</si>
  <si>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</si>
  <si>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</si>
  <si>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</si>
  <si>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</si>
  <si>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</si>
  <si>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</si>
  <si>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</si>
  <si>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</si>
  <si>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</si>
  <si>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</si>
  <si>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</si>
  <si>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</si>
  <si>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</si>
  <si>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</si>
  <si>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</si>
  <si>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</si>
  <si>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</si>
  <si>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</si>
  <si>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</si>
  <si>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</si>
  <si>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</si>
  <si>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</si>
  <si>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</si>
  <si>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</si>
  <si>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</si>
  <si>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</si>
  <si>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</si>
  <si>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</si>
  <si>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</si>
  <si>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</si>
  <si>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</si>
  <si>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</si>
  <si>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</si>
  <si>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</si>
  <si>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</si>
  <si>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</si>
  <si>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</si>
  <si>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</si>
  <si>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</si>
  <si>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</si>
  <si>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</si>
  <si>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</si>
  <si>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</si>
  <si>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</si>
  <si>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</si>
  <si>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</si>
  <si>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Horvatinović Viktor</t>
  </si>
  <si>
    <t>01/2411-888</t>
  </si>
  <si>
    <t>01/6177-310</t>
  </si>
  <si>
    <t>Miličić Luka</t>
  </si>
  <si>
    <t>Obveznik: Dalekovod d.d.____________________________________</t>
  </si>
  <si>
    <t>stanje na dan 31.3.2011.</t>
  </si>
  <si>
    <t>u razdoblju 01.01.2011. do 31.03.2011.</t>
  </si>
  <si>
    <t>Obveznik: Dalekovod d.d.______________________________________________</t>
  </si>
  <si>
    <t>DA</t>
  </si>
  <si>
    <t>DALEKOVOD CINČAONICA d.o.o.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</si>
  <si>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</si>
  <si>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</si>
  <si>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</si>
  <si>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</si>
  <si>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</si>
  <si>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</si>
  <si>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</si>
  <si>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</si>
  <si>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</si>
  <si>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</si>
  <si>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</si>
  <si>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</si>
  <si>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</si>
  <si>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</si>
  <si>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</si>
  <si>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</si>
  <si>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</si>
  <si>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</si>
  <si>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</si>
  <si>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</si>
  <si>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</si>
  <si>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</si>
  <si>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</si>
  <si>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</si>
  <si>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</si>
  <si>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</si>
  <si>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</si>
  <si>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</si>
  <si>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POLSKA S.A.</t>
  </si>
  <si>
    <t>VARŠAVA, POLJSKA</t>
  </si>
  <si>
    <t>DALEKOVOD CINDAL D.O.O.</t>
  </si>
  <si>
    <t>4402864540002</t>
  </si>
  <si>
    <t>DALCOM GMBH</t>
  </si>
  <si>
    <t>FREILASSING, REPUBLIKA NJEMAČKA</t>
  </si>
  <si>
    <t>Obveznik: Dalekovod d.d.___________________________________________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</si>
</sst>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charset val="238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20" fillId="0" borderId="0" xfId="1" applyFont="1" applyAlignment="1"/>
    <xf numFmtId="0" fontId="21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6" fillId="0" borderId="16" xfId="1" applyFont="1" applyFill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15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7" fillId="0" borderId="20" xfId="3" applyFont="1" applyFill="1" applyBorder="1" applyAlignment="1">
      <alignment horizontal="left" vertical="center"/>
    </xf>
    <xf numFmtId="0" fontId="25" fillId="0" borderId="0" xfId="1" applyFont="1" applyBorder="1" applyAlignment="1" applyProtection="1">
      <alignment horizontal="left"/>
      <protection hidden="1"/>
    </xf>
    <xf numFmtId="0" fontId="26" fillId="0" borderId="0" xfId="1" applyFont="1" applyBorder="1" applyAlignment="1"/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19" xfId="3" applyFont="1" applyFill="1" applyBorder="1" applyAlignment="1">
      <alignment horizontal="left" vertical="center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31" xfId="0" applyFont="1" applyFill="1" applyBorder="1"/>
    <xf numFmtId="0" fontId="17" fillId="0" borderId="32" xfId="0" applyFont="1" applyFill="1" applyBorder="1"/>
    <xf numFmtId="0" fontId="17" fillId="0" borderId="33" xfId="0" applyFont="1" applyFill="1" applyBorder="1"/>
    <xf numFmtId="0" fontId="17" fillId="0" borderId="34" xfId="0" applyFont="1" applyFill="1" applyBorder="1"/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12" fillId="0" borderId="0" xfId="1" applyFont="1" applyAlignment="1"/>
    <xf numFmtId="0" fontId="19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Hyperlink" xfId="2" builtinId="8"/>
    <cellStyle name="Normal" xfId="0" builtinId="0"/>
    <cellStyle name="Normal_TFI-POD" xfId="3"/>
    <cellStyle name="Obično_Knjiga2" xfId="4"/>
    <cellStyle name="Style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9"/>
  <sheetViews>
    <sheetView tabSelected="1" view="pageBreakPreview" zoomScale="110" zoomScaleNormal="100" zoomScaleSheetLayoutView="100" workbookViewId="0">
      <selection activeCell="I25" sqref="I25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28" t="s">
        <v>248</v>
      </c>
      <c r="B1" s="129"/>
      <c r="C1" s="129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82" t="s">
        <v>249</v>
      </c>
      <c r="B2" s="183"/>
      <c r="C2" s="183"/>
      <c r="D2" s="184"/>
      <c r="E2" s="120">
        <v>40544</v>
      </c>
      <c r="F2" s="12"/>
      <c r="G2" s="13" t="s">
        <v>250</v>
      </c>
      <c r="H2" s="120">
        <v>40633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52" t="s">
        <v>251</v>
      </c>
      <c r="B6" s="153"/>
      <c r="C6" s="139" t="s">
        <v>324</v>
      </c>
      <c r="D6" s="140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88" t="s">
        <v>252</v>
      </c>
      <c r="B8" s="189"/>
      <c r="C8" s="139" t="s">
        <v>325</v>
      </c>
      <c r="D8" s="140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31" t="s">
        <v>253</v>
      </c>
      <c r="B10" s="180"/>
      <c r="C10" s="139" t="s">
        <v>326</v>
      </c>
      <c r="D10" s="140"/>
      <c r="E10" s="16"/>
      <c r="F10" s="16"/>
      <c r="G10" s="16"/>
      <c r="H10" s="16"/>
      <c r="I10" s="95"/>
      <c r="J10" s="10"/>
      <c r="K10" s="10"/>
      <c r="L10" s="10"/>
    </row>
    <row r="11" spans="1:12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52" t="s">
        <v>254</v>
      </c>
      <c r="B12" s="153"/>
      <c r="C12" s="133" t="s">
        <v>327</v>
      </c>
      <c r="D12" s="177"/>
      <c r="E12" s="177"/>
      <c r="F12" s="177"/>
      <c r="G12" s="177"/>
      <c r="H12" s="177"/>
      <c r="I12" s="154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52" t="s">
        <v>255</v>
      </c>
      <c r="B14" s="153"/>
      <c r="C14" s="178" t="s">
        <v>328</v>
      </c>
      <c r="D14" s="179"/>
      <c r="E14" s="16"/>
      <c r="F14" s="133" t="s">
        <v>329</v>
      </c>
      <c r="G14" s="177"/>
      <c r="H14" s="177"/>
      <c r="I14" s="154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52" t="s">
        <v>256</v>
      </c>
      <c r="B16" s="153"/>
      <c r="C16" s="133" t="s">
        <v>330</v>
      </c>
      <c r="D16" s="177"/>
      <c r="E16" s="177"/>
      <c r="F16" s="177"/>
      <c r="G16" s="177"/>
      <c r="H16" s="177"/>
      <c r="I16" s="154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52" t="s">
        <v>257</v>
      </c>
      <c r="B18" s="153"/>
      <c r="C18" s="162" t="s">
        <v>331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52" t="s">
        <v>258</v>
      </c>
      <c r="B20" s="153"/>
      <c r="C20" s="162" t="s">
        <v>332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52" t="s">
        <v>259</v>
      </c>
      <c r="B22" s="153"/>
      <c r="C22" s="121">
        <v>133</v>
      </c>
      <c r="D22" s="133" t="s">
        <v>329</v>
      </c>
      <c r="E22" s="165"/>
      <c r="F22" s="166"/>
      <c r="G22" s="152"/>
      <c r="H22" s="167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52" t="s">
        <v>260</v>
      </c>
      <c r="B24" s="153"/>
      <c r="C24" s="121">
        <v>21</v>
      </c>
      <c r="D24" s="133" t="s">
        <v>333</v>
      </c>
      <c r="E24" s="165"/>
      <c r="F24" s="165"/>
      <c r="G24" s="166"/>
      <c r="H24" s="51" t="s">
        <v>261</v>
      </c>
      <c r="I24" s="122">
        <v>1994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>
      <c r="A26" s="152" t="s">
        <v>262</v>
      </c>
      <c r="B26" s="153"/>
      <c r="C26" s="123" t="s">
        <v>342</v>
      </c>
      <c r="D26" s="25"/>
      <c r="E26" s="33"/>
      <c r="F26" s="24"/>
      <c r="G26" s="161" t="s">
        <v>263</v>
      </c>
      <c r="H26" s="153"/>
      <c r="I26" s="124" t="s">
        <v>323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60" t="s">
        <v>343</v>
      </c>
      <c r="B30" s="141"/>
      <c r="C30" s="141"/>
      <c r="D30" s="142"/>
      <c r="E30" s="160" t="s">
        <v>344</v>
      </c>
      <c r="F30" s="141"/>
      <c r="G30" s="141"/>
      <c r="H30" s="139" t="s">
        <v>345</v>
      </c>
      <c r="I30" s="140"/>
      <c r="J30" s="10"/>
      <c r="K30" s="10"/>
      <c r="L30" s="10"/>
    </row>
    <row r="31" spans="1:12">
      <c r="A31" s="94"/>
      <c r="B31" s="22"/>
      <c r="C31" s="21"/>
      <c r="D31" s="168"/>
      <c r="E31" s="168"/>
      <c r="F31" s="168"/>
      <c r="G31" s="169"/>
      <c r="H31" s="16"/>
      <c r="I31" s="101"/>
      <c r="J31" s="10"/>
      <c r="K31" s="10"/>
      <c r="L31" s="10"/>
    </row>
    <row r="32" spans="1:12">
      <c r="A32" s="160" t="s">
        <v>346</v>
      </c>
      <c r="B32" s="141"/>
      <c r="C32" s="141"/>
      <c r="D32" s="142"/>
      <c r="E32" s="160" t="s">
        <v>347</v>
      </c>
      <c r="F32" s="141"/>
      <c r="G32" s="141"/>
      <c r="H32" s="139" t="s">
        <v>348</v>
      </c>
      <c r="I32" s="140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60" t="s">
        <v>349</v>
      </c>
      <c r="B34" s="141"/>
      <c r="C34" s="141"/>
      <c r="D34" s="142"/>
      <c r="E34" s="160" t="s">
        <v>350</v>
      </c>
      <c r="F34" s="141"/>
      <c r="G34" s="141"/>
      <c r="H34" s="139" t="s">
        <v>351</v>
      </c>
      <c r="I34" s="140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60" t="s">
        <v>352</v>
      </c>
      <c r="B36" s="141"/>
      <c r="C36" s="141"/>
      <c r="D36" s="142"/>
      <c r="E36" s="160" t="s">
        <v>353</v>
      </c>
      <c r="F36" s="141"/>
      <c r="G36" s="141"/>
      <c r="H36" s="139" t="s">
        <v>354</v>
      </c>
      <c r="I36" s="140"/>
      <c r="J36" s="10"/>
      <c r="K36" s="10"/>
      <c r="L36" s="10"/>
    </row>
    <row r="37" spans="1:12">
      <c r="A37" s="103"/>
      <c r="B37" s="30"/>
      <c r="C37" s="143"/>
      <c r="D37" s="144"/>
      <c r="E37" s="16"/>
      <c r="F37" s="143"/>
      <c r="G37" s="144"/>
      <c r="H37" s="16"/>
      <c r="I37" s="95"/>
      <c r="J37" s="10"/>
      <c r="K37" s="10"/>
      <c r="L37" s="10"/>
    </row>
    <row r="38" spans="1:12">
      <c r="A38" s="160" t="s">
        <v>355</v>
      </c>
      <c r="B38" s="141"/>
      <c r="C38" s="141"/>
      <c r="D38" s="142"/>
      <c r="E38" s="160" t="s">
        <v>350</v>
      </c>
      <c r="F38" s="141"/>
      <c r="G38" s="141"/>
      <c r="H38" s="139" t="s">
        <v>356</v>
      </c>
      <c r="I38" s="140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60" t="s">
        <v>357</v>
      </c>
      <c r="B40" s="141"/>
      <c r="C40" s="141"/>
      <c r="D40" s="142"/>
      <c r="E40" s="160" t="s">
        <v>350</v>
      </c>
      <c r="F40" s="141"/>
      <c r="G40" s="141"/>
      <c r="H40" s="139" t="s">
        <v>358</v>
      </c>
      <c r="I40" s="140"/>
      <c r="J40" s="10"/>
      <c r="K40" s="10"/>
      <c r="L40" s="10"/>
    </row>
    <row r="41" spans="1:12">
      <c r="A41" s="103"/>
      <c r="B41" s="30"/>
      <c r="C41" s="143"/>
      <c r="D41" s="144"/>
      <c r="E41" s="16"/>
      <c r="F41" s="143"/>
      <c r="G41" s="144"/>
      <c r="H41" s="16"/>
      <c r="I41" s="95"/>
      <c r="J41" s="10"/>
      <c r="K41" s="10"/>
      <c r="L41" s="10"/>
    </row>
    <row r="42" spans="1:12">
      <c r="A42" s="160" t="s">
        <v>359</v>
      </c>
      <c r="B42" s="141"/>
      <c r="C42" s="141"/>
      <c r="D42" s="142"/>
      <c r="E42" s="160" t="s">
        <v>360</v>
      </c>
      <c r="F42" s="141"/>
      <c r="G42" s="141"/>
      <c r="H42" s="139" t="s">
        <v>361</v>
      </c>
      <c r="I42" s="140"/>
      <c r="J42" s="10"/>
      <c r="K42" s="10"/>
      <c r="L42" s="10"/>
    </row>
    <row r="43" spans="1:12">
      <c r="A43" s="103"/>
      <c r="B43" s="30"/>
      <c r="C43" s="143"/>
      <c r="D43" s="144"/>
      <c r="E43" s="16"/>
      <c r="F43" s="143"/>
      <c r="G43" s="144"/>
      <c r="H43" s="16"/>
      <c r="I43" s="95"/>
      <c r="J43" s="10"/>
      <c r="K43" s="10"/>
      <c r="L43" s="10"/>
    </row>
    <row r="44" spans="1:12">
      <c r="A44" s="160" t="s">
        <v>362</v>
      </c>
      <c r="B44" s="141"/>
      <c r="C44" s="141"/>
      <c r="D44" s="142"/>
      <c r="E44" s="160" t="s">
        <v>363</v>
      </c>
      <c r="F44" s="141"/>
      <c r="G44" s="141"/>
      <c r="H44" s="139" t="s">
        <v>364</v>
      </c>
      <c r="I44" s="140"/>
      <c r="J44" s="10"/>
      <c r="K44" s="10"/>
      <c r="L44" s="10"/>
    </row>
    <row r="45" spans="1:12">
      <c r="A45" s="103"/>
      <c r="B45" s="30"/>
      <c r="C45" s="143"/>
      <c r="D45" s="144"/>
      <c r="E45" s="16"/>
      <c r="F45" s="143"/>
      <c r="G45" s="144"/>
      <c r="H45" s="16"/>
      <c r="I45" s="95"/>
      <c r="J45" s="10"/>
      <c r="K45" s="10"/>
      <c r="L45" s="10"/>
    </row>
    <row r="46" spans="1:12">
      <c r="A46" s="160" t="s">
        <v>365</v>
      </c>
      <c r="B46" s="141"/>
      <c r="C46" s="141"/>
      <c r="D46" s="142"/>
      <c r="E46" s="160" t="s">
        <v>360</v>
      </c>
      <c r="F46" s="141"/>
      <c r="G46" s="141"/>
      <c r="H46" s="139" t="s">
        <v>366</v>
      </c>
      <c r="I46" s="140"/>
      <c r="J46" s="10"/>
      <c r="K46" s="10"/>
      <c r="L46" s="10"/>
    </row>
    <row r="47" spans="1:12">
      <c r="A47" s="103"/>
      <c r="B47" s="30"/>
      <c r="C47" s="143"/>
      <c r="D47" s="144"/>
      <c r="E47" s="16"/>
      <c r="F47" s="143"/>
      <c r="G47" s="144"/>
      <c r="H47" s="16"/>
      <c r="I47" s="95"/>
      <c r="J47" s="10"/>
      <c r="K47" s="10"/>
      <c r="L47" s="10"/>
    </row>
    <row r="48" spans="1:12">
      <c r="A48" s="160" t="s">
        <v>367</v>
      </c>
      <c r="B48" s="141"/>
      <c r="C48" s="141"/>
      <c r="D48" s="142"/>
      <c r="E48" s="160" t="s">
        <v>368</v>
      </c>
      <c r="F48" s="141"/>
      <c r="G48" s="141"/>
      <c r="H48" s="139" t="s">
        <v>369</v>
      </c>
      <c r="I48" s="140"/>
      <c r="J48" s="10"/>
      <c r="K48" s="10"/>
      <c r="L48" s="10"/>
    </row>
    <row r="49" spans="1:12">
      <c r="A49" s="103"/>
      <c r="B49" s="30"/>
      <c r="C49" s="143"/>
      <c r="D49" s="144"/>
      <c r="E49" s="16"/>
      <c r="F49" s="143"/>
      <c r="G49" s="144"/>
      <c r="H49" s="16"/>
      <c r="I49" s="95"/>
      <c r="J49" s="10"/>
      <c r="K49" s="10"/>
      <c r="L49" s="10"/>
    </row>
    <row r="50" spans="1:12">
      <c r="A50" s="160" t="s">
        <v>370</v>
      </c>
      <c r="B50" s="141"/>
      <c r="C50" s="141"/>
      <c r="D50" s="142"/>
      <c r="E50" s="160"/>
      <c r="F50" s="141"/>
      <c r="G50" s="141"/>
      <c r="H50" s="139" t="s">
        <v>371</v>
      </c>
      <c r="I50" s="140"/>
      <c r="J50" s="10"/>
      <c r="K50" s="10"/>
      <c r="L50" s="10"/>
    </row>
    <row r="51" spans="1:12">
      <c r="A51" s="103"/>
      <c r="B51" s="30"/>
      <c r="C51" s="143"/>
      <c r="D51" s="144"/>
      <c r="E51" s="16"/>
      <c r="F51" s="143"/>
      <c r="G51" s="144"/>
      <c r="H51" s="16"/>
      <c r="I51" s="95"/>
      <c r="J51" s="10"/>
      <c r="K51" s="10"/>
      <c r="L51" s="10"/>
    </row>
    <row r="52" spans="1:12">
      <c r="A52" s="160" t="s">
        <v>372</v>
      </c>
      <c r="B52" s="141"/>
      <c r="C52" s="141"/>
      <c r="D52" s="142"/>
      <c r="E52" s="160" t="s">
        <v>373</v>
      </c>
      <c r="F52" s="141"/>
      <c r="G52" s="141"/>
      <c r="H52" s="139"/>
      <c r="I52" s="140"/>
      <c r="J52" s="10"/>
      <c r="K52" s="10"/>
      <c r="L52" s="10"/>
    </row>
    <row r="53" spans="1:12">
      <c r="A53" s="103"/>
      <c r="B53" s="30"/>
      <c r="C53" s="143"/>
      <c r="D53" s="144"/>
      <c r="E53" s="16"/>
      <c r="F53" s="143"/>
      <c r="G53" s="144"/>
      <c r="H53" s="16"/>
      <c r="I53" s="95"/>
      <c r="J53" s="10"/>
      <c r="K53" s="10"/>
      <c r="L53" s="10"/>
    </row>
    <row r="54" spans="1:12">
      <c r="A54" s="160" t="s">
        <v>374</v>
      </c>
      <c r="B54" s="141"/>
      <c r="C54" s="141"/>
      <c r="D54" s="142"/>
      <c r="E54" s="160" t="s">
        <v>353</v>
      </c>
      <c r="F54" s="141"/>
      <c r="G54" s="141"/>
      <c r="H54" s="139" t="s">
        <v>375</v>
      </c>
      <c r="I54" s="140"/>
      <c r="J54" s="10"/>
      <c r="K54" s="10"/>
      <c r="L54" s="10"/>
    </row>
    <row r="55" spans="1:12">
      <c r="A55" s="103"/>
      <c r="B55" s="30"/>
      <c r="C55" s="143"/>
      <c r="D55" s="144"/>
      <c r="E55" s="16"/>
      <c r="F55" s="143"/>
      <c r="G55" s="144"/>
      <c r="H55" s="16"/>
      <c r="I55" s="95"/>
      <c r="J55" s="10"/>
      <c r="K55" s="10"/>
      <c r="L55" s="10"/>
    </row>
    <row r="56" spans="1:12">
      <c r="A56" s="160" t="s">
        <v>376</v>
      </c>
      <c r="B56" s="141"/>
      <c r="C56" s="141"/>
      <c r="D56" s="142"/>
      <c r="E56" s="160" t="s">
        <v>377</v>
      </c>
      <c r="F56" s="141"/>
      <c r="G56" s="141"/>
      <c r="H56" s="139"/>
      <c r="I56" s="140"/>
      <c r="J56" s="10"/>
      <c r="K56" s="10"/>
      <c r="L56" s="10"/>
    </row>
    <row r="57" spans="1:12">
      <c r="A57" s="125"/>
      <c r="B57" s="33"/>
      <c r="C57" s="33"/>
      <c r="D57" s="33"/>
      <c r="E57" s="23"/>
      <c r="F57" s="126"/>
      <c r="G57" s="126"/>
      <c r="H57" s="127"/>
      <c r="I57" s="104"/>
      <c r="J57" s="10"/>
      <c r="K57" s="10"/>
      <c r="L57" s="10"/>
    </row>
    <row r="58" spans="1:12">
      <c r="A58" s="103"/>
      <c r="B58" s="30"/>
      <c r="C58" s="31"/>
      <c r="D58" s="32"/>
      <c r="E58" s="16"/>
      <c r="F58" s="31"/>
      <c r="G58" s="32"/>
      <c r="H58" s="16"/>
      <c r="I58" s="95"/>
      <c r="J58" s="10"/>
      <c r="K58" s="10"/>
      <c r="L58" s="10"/>
    </row>
    <row r="59" spans="1:12">
      <c r="A59" s="105"/>
      <c r="B59" s="34"/>
      <c r="C59" s="34"/>
      <c r="D59" s="20"/>
      <c r="E59" s="20"/>
      <c r="F59" s="34"/>
      <c r="G59" s="20"/>
      <c r="H59" s="20"/>
      <c r="I59" s="106"/>
      <c r="J59" s="10"/>
      <c r="K59" s="10"/>
      <c r="L59" s="10"/>
    </row>
    <row r="60" spans="1:12">
      <c r="A60" s="131" t="s">
        <v>267</v>
      </c>
      <c r="B60" s="132"/>
      <c r="C60" s="139"/>
      <c r="D60" s="140"/>
      <c r="E60" s="26"/>
      <c r="F60" s="133"/>
      <c r="G60" s="141"/>
      <c r="H60" s="141"/>
      <c r="I60" s="142"/>
      <c r="J60" s="10"/>
      <c r="K60" s="10"/>
      <c r="L60" s="10"/>
    </row>
    <row r="61" spans="1:12">
      <c r="A61" s="103"/>
      <c r="B61" s="30"/>
      <c r="C61" s="143"/>
      <c r="D61" s="144"/>
      <c r="E61" s="16"/>
      <c r="F61" s="143"/>
      <c r="G61" s="145"/>
      <c r="H61" s="35"/>
      <c r="I61" s="107"/>
      <c r="J61" s="10"/>
      <c r="K61" s="10"/>
      <c r="L61" s="10"/>
    </row>
    <row r="62" spans="1:12">
      <c r="A62" s="131" t="s">
        <v>268</v>
      </c>
      <c r="B62" s="132"/>
      <c r="C62" s="133" t="s">
        <v>334</v>
      </c>
      <c r="D62" s="134"/>
      <c r="E62" s="134"/>
      <c r="F62" s="134"/>
      <c r="G62" s="134"/>
      <c r="H62" s="134"/>
      <c r="I62" s="135"/>
      <c r="J62" s="10"/>
      <c r="K62" s="10"/>
      <c r="L62" s="10"/>
    </row>
    <row r="63" spans="1:12">
      <c r="A63" s="94"/>
      <c r="B63" s="22"/>
      <c r="C63" s="21" t="s">
        <v>269</v>
      </c>
      <c r="D63" s="16"/>
      <c r="E63" s="16"/>
      <c r="F63" s="16"/>
      <c r="G63" s="16"/>
      <c r="H63" s="16"/>
      <c r="I63" s="95"/>
      <c r="J63" s="10"/>
      <c r="K63" s="10"/>
      <c r="L63" s="10"/>
    </row>
    <row r="64" spans="1:12">
      <c r="A64" s="131" t="s">
        <v>270</v>
      </c>
      <c r="B64" s="132"/>
      <c r="C64" s="136" t="s">
        <v>335</v>
      </c>
      <c r="D64" s="137"/>
      <c r="E64" s="138"/>
      <c r="F64" s="16"/>
      <c r="G64" s="51" t="s">
        <v>271</v>
      </c>
      <c r="H64" s="136" t="s">
        <v>336</v>
      </c>
      <c r="I64" s="138"/>
      <c r="J64" s="10"/>
      <c r="K64" s="10"/>
      <c r="L64" s="10"/>
    </row>
    <row r="65" spans="1:12">
      <c r="A65" s="94"/>
      <c r="B65" s="22"/>
      <c r="C65" s="21"/>
      <c r="D65" s="16"/>
      <c r="E65" s="16"/>
      <c r="F65" s="16"/>
      <c r="G65" s="16"/>
      <c r="H65" s="16"/>
      <c r="I65" s="95"/>
      <c r="J65" s="10"/>
      <c r="K65" s="10"/>
      <c r="L65" s="10"/>
    </row>
    <row r="66" spans="1:12">
      <c r="A66" s="131" t="s">
        <v>257</v>
      </c>
      <c r="B66" s="132"/>
      <c r="C66" s="151" t="s">
        <v>336</v>
      </c>
      <c r="D66" s="137"/>
      <c r="E66" s="137"/>
      <c r="F66" s="137"/>
      <c r="G66" s="137"/>
      <c r="H66" s="137"/>
      <c r="I66" s="138"/>
      <c r="J66" s="10"/>
      <c r="K66" s="10"/>
      <c r="L66" s="10"/>
    </row>
    <row r="67" spans="1:12">
      <c r="A67" s="94"/>
      <c r="B67" s="22"/>
      <c r="C67" s="16"/>
      <c r="D67" s="16"/>
      <c r="E67" s="16"/>
      <c r="F67" s="16"/>
      <c r="G67" s="16"/>
      <c r="H67" s="16"/>
      <c r="I67" s="95"/>
      <c r="J67" s="10"/>
      <c r="K67" s="10"/>
      <c r="L67" s="10"/>
    </row>
    <row r="68" spans="1:12">
      <c r="A68" s="152" t="s">
        <v>272</v>
      </c>
      <c r="B68" s="153"/>
      <c r="C68" s="136" t="s">
        <v>337</v>
      </c>
      <c r="D68" s="137"/>
      <c r="E68" s="137"/>
      <c r="F68" s="137"/>
      <c r="G68" s="137"/>
      <c r="H68" s="137"/>
      <c r="I68" s="154"/>
      <c r="J68" s="10"/>
      <c r="K68" s="10"/>
      <c r="L68" s="10"/>
    </row>
    <row r="69" spans="1:12">
      <c r="A69" s="108"/>
      <c r="B69" s="20"/>
      <c r="C69" s="130" t="s">
        <v>273</v>
      </c>
      <c r="D69" s="130"/>
      <c r="E69" s="130"/>
      <c r="F69" s="130"/>
      <c r="G69" s="130"/>
      <c r="H69" s="130"/>
      <c r="I69" s="109"/>
      <c r="J69" s="10"/>
      <c r="K69" s="10"/>
      <c r="L69" s="10"/>
    </row>
    <row r="70" spans="1:12">
      <c r="A70" s="108"/>
      <c r="B70" s="20"/>
      <c r="C70" s="36"/>
      <c r="D70" s="36"/>
      <c r="E70" s="36"/>
      <c r="F70" s="36"/>
      <c r="G70" s="36"/>
      <c r="H70" s="36"/>
      <c r="I70" s="109"/>
      <c r="J70" s="10"/>
      <c r="K70" s="10"/>
      <c r="L70" s="10"/>
    </row>
    <row r="71" spans="1:12">
      <c r="A71" s="108"/>
      <c r="B71" s="155" t="s">
        <v>274</v>
      </c>
      <c r="C71" s="156"/>
      <c r="D71" s="156"/>
      <c r="E71" s="156"/>
      <c r="F71" s="49"/>
      <c r="G71" s="49"/>
      <c r="H71" s="49"/>
      <c r="I71" s="110"/>
      <c r="J71" s="10"/>
      <c r="K71" s="10"/>
      <c r="L71" s="10"/>
    </row>
    <row r="72" spans="1:12">
      <c r="A72" s="108"/>
      <c r="B72" s="157" t="s">
        <v>306</v>
      </c>
      <c r="C72" s="158"/>
      <c r="D72" s="158"/>
      <c r="E72" s="158"/>
      <c r="F72" s="158"/>
      <c r="G72" s="158"/>
      <c r="H72" s="158"/>
      <c r="I72" s="159"/>
      <c r="J72" s="10"/>
      <c r="K72" s="10"/>
      <c r="L72" s="10"/>
    </row>
    <row r="73" spans="1:12">
      <c r="A73" s="108"/>
      <c r="B73" s="157" t="s">
        <v>307</v>
      </c>
      <c r="C73" s="158"/>
      <c r="D73" s="158"/>
      <c r="E73" s="158"/>
      <c r="F73" s="158"/>
      <c r="G73" s="158"/>
      <c r="H73" s="158"/>
      <c r="I73" s="110"/>
      <c r="J73" s="10"/>
      <c r="K73" s="10"/>
      <c r="L73" s="10"/>
    </row>
    <row r="74" spans="1:12">
      <c r="A74" s="108"/>
      <c r="B74" s="157" t="s">
        <v>308</v>
      </c>
      <c r="C74" s="158"/>
      <c r="D74" s="158"/>
      <c r="E74" s="158"/>
      <c r="F74" s="158"/>
      <c r="G74" s="158"/>
      <c r="H74" s="158"/>
      <c r="I74" s="159"/>
      <c r="J74" s="10"/>
      <c r="K74" s="10"/>
      <c r="L74" s="10"/>
    </row>
    <row r="75" spans="1:12">
      <c r="A75" s="108"/>
      <c r="B75" s="157" t="s">
        <v>309</v>
      </c>
      <c r="C75" s="158"/>
      <c r="D75" s="158"/>
      <c r="E75" s="158"/>
      <c r="F75" s="158"/>
      <c r="G75" s="158"/>
      <c r="H75" s="158"/>
      <c r="I75" s="159"/>
      <c r="J75" s="10"/>
      <c r="K75" s="10"/>
      <c r="L75" s="10"/>
    </row>
    <row r="76" spans="1:12">
      <c r="A76" s="108"/>
      <c r="B76" s="111"/>
      <c r="C76" s="112"/>
      <c r="D76" s="112"/>
      <c r="E76" s="112"/>
      <c r="F76" s="112"/>
      <c r="G76" s="112"/>
      <c r="H76" s="112"/>
      <c r="I76" s="113"/>
      <c r="J76" s="10"/>
      <c r="K76" s="10"/>
      <c r="L76" s="10"/>
    </row>
    <row r="77" spans="1:12" ht="13.5" thickBot="1">
      <c r="A77" s="114" t="s">
        <v>275</v>
      </c>
      <c r="B77" s="16"/>
      <c r="C77" s="16"/>
      <c r="D77" s="16"/>
      <c r="E77" s="16"/>
      <c r="F77" s="16"/>
      <c r="G77" s="37"/>
      <c r="H77" s="38"/>
      <c r="I77" s="115"/>
      <c r="J77" s="10"/>
      <c r="K77" s="10"/>
      <c r="L77" s="10"/>
    </row>
    <row r="78" spans="1:12">
      <c r="A78" s="90"/>
      <c r="B78" s="16"/>
      <c r="C78" s="16"/>
      <c r="D78" s="16"/>
      <c r="E78" s="20" t="s">
        <v>276</v>
      </c>
      <c r="F78" s="33"/>
      <c r="G78" s="146" t="s">
        <v>277</v>
      </c>
      <c r="H78" s="147"/>
      <c r="I78" s="148"/>
      <c r="J78" s="10"/>
      <c r="K78" s="10"/>
      <c r="L78" s="10"/>
    </row>
    <row r="79" spans="1:12">
      <c r="A79" s="116"/>
      <c r="B79" s="117"/>
      <c r="C79" s="118"/>
      <c r="D79" s="118"/>
      <c r="E79" s="118"/>
      <c r="F79" s="118"/>
      <c r="G79" s="149"/>
      <c r="H79" s="150"/>
      <c r="I79" s="119"/>
      <c r="J79" s="10"/>
      <c r="K79" s="10"/>
      <c r="L79" s="10"/>
    </row>
  </sheetData>
  <protectedRanges>
    <protectedRange sqref="E2 H2 C6:D6 C8:D8 C10:D10 C12:I12 C14:D14 F14:I14 C16:I16 C18:I18 C20:I20 C24:G24 C22:F22 C26 I26 I24 A30:I30 A32:I32 A34:D34" name="Range1"/>
  </protectedRanges>
  <mergeCells count="113">
    <mergeCell ref="A56:D56"/>
    <mergeCell ref="E56:G56"/>
    <mergeCell ref="H56:I56"/>
    <mergeCell ref="C53:D53"/>
    <mergeCell ref="F53:G53"/>
    <mergeCell ref="A54:D54"/>
    <mergeCell ref="E54:G54"/>
    <mergeCell ref="H54:I54"/>
    <mergeCell ref="C55:D55"/>
    <mergeCell ref="F55:G55"/>
    <mergeCell ref="A50:D50"/>
    <mergeCell ref="E50:G50"/>
    <mergeCell ref="H50:I50"/>
    <mergeCell ref="C51:D51"/>
    <mergeCell ref="F51:G51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A44:D44"/>
    <mergeCell ref="E44:G44"/>
    <mergeCell ref="H44:I44"/>
    <mergeCell ref="C45:D45"/>
    <mergeCell ref="F45:G45"/>
    <mergeCell ref="A46:D46"/>
    <mergeCell ref="E46:G46"/>
    <mergeCell ref="H46:I46"/>
    <mergeCell ref="C41:D41"/>
    <mergeCell ref="F41:G41"/>
    <mergeCell ref="A42:D42"/>
    <mergeCell ref="E42:G42"/>
    <mergeCell ref="H42:I42"/>
    <mergeCell ref="C43:D43"/>
    <mergeCell ref="F43:G43"/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38:D38"/>
    <mergeCell ref="E38:G38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G78:I78"/>
    <mergeCell ref="G79:H79"/>
    <mergeCell ref="A66:B66"/>
    <mergeCell ref="C66:I66"/>
    <mergeCell ref="A68:B68"/>
    <mergeCell ref="C68:I68"/>
    <mergeCell ref="B71:E71"/>
    <mergeCell ref="B72:I72"/>
    <mergeCell ref="B73:H73"/>
    <mergeCell ref="B74:I74"/>
    <mergeCell ref="B75:I75"/>
    <mergeCell ref="A1:C1"/>
    <mergeCell ref="C69:H69"/>
    <mergeCell ref="A62:B62"/>
    <mergeCell ref="C62:I62"/>
    <mergeCell ref="A64:B64"/>
    <mergeCell ref="C64:E64"/>
    <mergeCell ref="H64:I64"/>
    <mergeCell ref="A60:B60"/>
    <mergeCell ref="C60:D60"/>
    <mergeCell ref="F60:I60"/>
    <mergeCell ref="C61:D61"/>
    <mergeCell ref="F61:G61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Normal="100" workbookViewId="0">
      <selection activeCell="I25" sqref="I25"/>
    </sheetView>
  </sheetViews>
  <sheetFormatPr defaultRowHeight="12.75"/>
  <cols>
    <col min="1" max="9" width="9.140625" style="52"/>
    <col min="10" max="10" width="11.140625" style="52" customWidth="1"/>
    <col min="11" max="11" width="13.140625" style="52" customWidth="1"/>
    <col min="12" max="16384" width="9.140625" style="52"/>
  </cols>
  <sheetData>
    <row r="1" spans="1:11" ht="12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339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>
      <c r="A3" s="201" t="s">
        <v>338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2.5">
      <c r="A4" s="204" t="s">
        <v>59</v>
      </c>
      <c r="B4" s="205"/>
      <c r="C4" s="205"/>
      <c r="D4" s="205"/>
      <c r="E4" s="205"/>
      <c r="F4" s="205"/>
      <c r="G4" s="205"/>
      <c r="H4" s="206"/>
      <c r="I4" s="58" t="s">
        <v>278</v>
      </c>
      <c r="J4" s="59" t="s">
        <v>319</v>
      </c>
      <c r="K4" s="60" t="s">
        <v>320</v>
      </c>
    </row>
    <row r="5" spans="1:11">
      <c r="A5" s="207">
        <v>1</v>
      </c>
      <c r="B5" s="207"/>
      <c r="C5" s="207"/>
      <c r="D5" s="207"/>
      <c r="E5" s="207"/>
      <c r="F5" s="207"/>
      <c r="G5" s="207"/>
      <c r="H5" s="207"/>
      <c r="I5" s="57">
        <v>2</v>
      </c>
      <c r="J5" s="56">
        <v>3</v>
      </c>
      <c r="K5" s="56">
        <v>4</v>
      </c>
    </row>
    <row r="6" spans="1:1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>
      <c r="A7" s="190" t="s">
        <v>60</v>
      </c>
      <c r="B7" s="191"/>
      <c r="C7" s="191"/>
      <c r="D7" s="191"/>
      <c r="E7" s="191"/>
      <c r="F7" s="191"/>
      <c r="G7" s="191"/>
      <c r="H7" s="192"/>
      <c r="I7" s="3">
        <v>1</v>
      </c>
      <c r="J7" s="6">
        <v>0</v>
      </c>
      <c r="K7" s="6">
        <v>0</v>
      </c>
    </row>
    <row r="8" spans="1:11">
      <c r="A8" s="193" t="s">
        <v>13</v>
      </c>
      <c r="B8" s="194"/>
      <c r="C8" s="194"/>
      <c r="D8" s="194"/>
      <c r="E8" s="194"/>
      <c r="F8" s="194"/>
      <c r="G8" s="194"/>
      <c r="H8" s="195"/>
      <c r="I8" s="1">
        <v>2</v>
      </c>
      <c r="J8" s="53">
        <f>J9+J16+J26+J35+J39</f>
        <v>910723132.48261404</v>
      </c>
      <c r="K8" s="53">
        <f>K9+K16+K26+K35+K39</f>
        <v>967900611.54240739</v>
      </c>
    </row>
    <row r="9" spans="1:11">
      <c r="A9" s="196" t="s">
        <v>205</v>
      </c>
      <c r="B9" s="197"/>
      <c r="C9" s="197"/>
      <c r="D9" s="197"/>
      <c r="E9" s="197"/>
      <c r="F9" s="197"/>
      <c r="G9" s="197"/>
      <c r="H9" s="198"/>
      <c r="I9" s="1">
        <v>3</v>
      </c>
      <c r="J9" s="53">
        <f>SUM(J10:J15)</f>
        <v>26308485.827852841</v>
      </c>
      <c r="K9" s="53">
        <f>SUM(K10:K15)</f>
        <v>23741515.799009059</v>
      </c>
    </row>
    <row r="10" spans="1:11">
      <c r="A10" s="196" t="s">
        <v>112</v>
      </c>
      <c r="B10" s="197"/>
      <c r="C10" s="197"/>
      <c r="D10" s="197"/>
      <c r="E10" s="197"/>
      <c r="F10" s="197"/>
      <c r="G10" s="197"/>
      <c r="H10" s="198"/>
      <c r="I10" s="1">
        <v>4</v>
      </c>
      <c r="J10" s="7">
        <v>0</v>
      </c>
      <c r="K10" s="7">
        <v>0</v>
      </c>
    </row>
    <row r="11" spans="1:11">
      <c r="A11" s="196" t="s">
        <v>14</v>
      </c>
      <c r="B11" s="197"/>
      <c r="C11" s="197"/>
      <c r="D11" s="197"/>
      <c r="E11" s="197"/>
      <c r="F11" s="197"/>
      <c r="G11" s="197"/>
      <c r="H11" s="198"/>
      <c r="I11" s="1">
        <v>5</v>
      </c>
      <c r="J11" s="7">
        <v>20077540.760000002</v>
      </c>
      <c r="K11" s="7">
        <v>9162063.2399999965</v>
      </c>
    </row>
    <row r="12" spans="1:11">
      <c r="A12" s="196" t="s">
        <v>113</v>
      </c>
      <c r="B12" s="197"/>
      <c r="C12" s="197"/>
      <c r="D12" s="197"/>
      <c r="E12" s="197"/>
      <c r="F12" s="197"/>
      <c r="G12" s="197"/>
      <c r="H12" s="198"/>
      <c r="I12" s="1">
        <v>6</v>
      </c>
      <c r="J12" s="7">
        <v>4558999.6170399971</v>
      </c>
      <c r="K12" s="7">
        <v>2024259.1287760623</v>
      </c>
    </row>
    <row r="13" spans="1:11">
      <c r="A13" s="196" t="s">
        <v>208</v>
      </c>
      <c r="B13" s="197"/>
      <c r="C13" s="197"/>
      <c r="D13" s="197"/>
      <c r="E13" s="197"/>
      <c r="F13" s="197"/>
      <c r="G13" s="197"/>
      <c r="H13" s="198"/>
      <c r="I13" s="1">
        <v>7</v>
      </c>
      <c r="J13" s="7">
        <v>118509.87113099999</v>
      </c>
      <c r="K13" s="7">
        <v>0</v>
      </c>
    </row>
    <row r="14" spans="1:11">
      <c r="A14" s="196" t="s">
        <v>209</v>
      </c>
      <c r="B14" s="197"/>
      <c r="C14" s="197"/>
      <c r="D14" s="197"/>
      <c r="E14" s="197"/>
      <c r="F14" s="197"/>
      <c r="G14" s="197"/>
      <c r="H14" s="198"/>
      <c r="I14" s="1">
        <v>8</v>
      </c>
      <c r="J14" s="7">
        <v>1483399.2076000001</v>
      </c>
      <c r="K14" s="7">
        <v>12555193.430233</v>
      </c>
    </row>
    <row r="15" spans="1:11">
      <c r="A15" s="196" t="s">
        <v>210</v>
      </c>
      <c r="B15" s="197"/>
      <c r="C15" s="197"/>
      <c r="D15" s="197"/>
      <c r="E15" s="197"/>
      <c r="F15" s="197"/>
      <c r="G15" s="197"/>
      <c r="H15" s="198"/>
      <c r="I15" s="1">
        <v>9</v>
      </c>
      <c r="J15" s="7">
        <v>70036.372081841429</v>
      </c>
      <c r="K15" s="7">
        <v>0</v>
      </c>
    </row>
    <row r="16" spans="1:11">
      <c r="A16" s="196" t="s">
        <v>206</v>
      </c>
      <c r="B16" s="197"/>
      <c r="C16" s="197"/>
      <c r="D16" s="197"/>
      <c r="E16" s="197"/>
      <c r="F16" s="197"/>
      <c r="G16" s="197"/>
      <c r="H16" s="198"/>
      <c r="I16" s="1">
        <v>10</v>
      </c>
      <c r="J16" s="53">
        <f>SUM(J17:J25)</f>
        <v>716357193.00398767</v>
      </c>
      <c r="K16" s="53">
        <f>SUM(K17:K25)</f>
        <v>714203527.43978536</v>
      </c>
    </row>
    <row r="17" spans="1:11">
      <c r="A17" s="196" t="s">
        <v>211</v>
      </c>
      <c r="B17" s="197"/>
      <c r="C17" s="197"/>
      <c r="D17" s="197"/>
      <c r="E17" s="197"/>
      <c r="F17" s="197"/>
      <c r="G17" s="197"/>
      <c r="H17" s="198"/>
      <c r="I17" s="1">
        <v>11</v>
      </c>
      <c r="J17" s="7">
        <v>59984791.3508408</v>
      </c>
      <c r="K17" s="7">
        <v>60669365.280335158</v>
      </c>
    </row>
    <row r="18" spans="1:11">
      <c r="A18" s="196" t="s">
        <v>247</v>
      </c>
      <c r="B18" s="197"/>
      <c r="C18" s="197"/>
      <c r="D18" s="197"/>
      <c r="E18" s="197"/>
      <c r="F18" s="197"/>
      <c r="G18" s="197"/>
      <c r="H18" s="198"/>
      <c r="I18" s="1">
        <v>12</v>
      </c>
      <c r="J18" s="7">
        <v>151586297.67457867</v>
      </c>
      <c r="K18" s="7">
        <v>151231230.85817343</v>
      </c>
    </row>
    <row r="19" spans="1:11">
      <c r="A19" s="196" t="s">
        <v>212</v>
      </c>
      <c r="B19" s="197"/>
      <c r="C19" s="197"/>
      <c r="D19" s="197"/>
      <c r="E19" s="197"/>
      <c r="F19" s="197"/>
      <c r="G19" s="197"/>
      <c r="H19" s="198"/>
      <c r="I19" s="1">
        <v>13</v>
      </c>
      <c r="J19" s="7">
        <v>204527445.61249372</v>
      </c>
      <c r="K19" s="7">
        <v>171082587.14733282</v>
      </c>
    </row>
    <row r="20" spans="1:11">
      <c r="A20" s="196" t="s">
        <v>27</v>
      </c>
      <c r="B20" s="197"/>
      <c r="C20" s="197"/>
      <c r="D20" s="197"/>
      <c r="E20" s="197"/>
      <c r="F20" s="197"/>
      <c r="G20" s="197"/>
      <c r="H20" s="198"/>
      <c r="I20" s="1">
        <v>14</v>
      </c>
      <c r="J20" s="7">
        <v>2034293.9689109975</v>
      </c>
      <c r="K20" s="7">
        <v>24305339.579933997</v>
      </c>
    </row>
    <row r="21" spans="1:11">
      <c r="A21" s="196" t="s">
        <v>28</v>
      </c>
      <c r="B21" s="197"/>
      <c r="C21" s="197"/>
      <c r="D21" s="197"/>
      <c r="E21" s="197"/>
      <c r="F21" s="197"/>
      <c r="G21" s="197"/>
      <c r="H21" s="198"/>
      <c r="I21" s="1">
        <v>15</v>
      </c>
      <c r="J21" s="7">
        <v>0</v>
      </c>
      <c r="K21" s="7">
        <v>0</v>
      </c>
    </row>
    <row r="22" spans="1:11">
      <c r="A22" s="196" t="s">
        <v>72</v>
      </c>
      <c r="B22" s="197"/>
      <c r="C22" s="197"/>
      <c r="D22" s="197"/>
      <c r="E22" s="197"/>
      <c r="F22" s="197"/>
      <c r="G22" s="197"/>
      <c r="H22" s="198"/>
      <c r="I22" s="1">
        <v>16</v>
      </c>
      <c r="J22" s="7">
        <v>98531.561572713545</v>
      </c>
      <c r="K22" s="7">
        <v>98479.262572999985</v>
      </c>
    </row>
    <row r="23" spans="1:11">
      <c r="A23" s="196" t="s">
        <v>73</v>
      </c>
      <c r="B23" s="197"/>
      <c r="C23" s="197"/>
      <c r="D23" s="197"/>
      <c r="E23" s="197"/>
      <c r="F23" s="197"/>
      <c r="G23" s="197"/>
      <c r="H23" s="198"/>
      <c r="I23" s="1">
        <v>17</v>
      </c>
      <c r="J23" s="7">
        <v>191924840.53559077</v>
      </c>
      <c r="K23" s="7">
        <v>200364096.753438</v>
      </c>
    </row>
    <row r="24" spans="1:11">
      <c r="A24" s="196" t="s">
        <v>74</v>
      </c>
      <c r="B24" s="197"/>
      <c r="C24" s="197"/>
      <c r="D24" s="197"/>
      <c r="E24" s="197"/>
      <c r="F24" s="197"/>
      <c r="G24" s="197"/>
      <c r="H24" s="198"/>
      <c r="I24" s="1">
        <v>18</v>
      </c>
      <c r="J24" s="7">
        <v>0</v>
      </c>
      <c r="K24" s="7">
        <v>0</v>
      </c>
    </row>
    <row r="25" spans="1:11">
      <c r="A25" s="196" t="s">
        <v>75</v>
      </c>
      <c r="B25" s="197"/>
      <c r="C25" s="197"/>
      <c r="D25" s="197"/>
      <c r="E25" s="197"/>
      <c r="F25" s="197"/>
      <c r="G25" s="197"/>
      <c r="H25" s="198"/>
      <c r="I25" s="1">
        <v>19</v>
      </c>
      <c r="J25" s="7">
        <v>106200992.3</v>
      </c>
      <c r="K25" s="7">
        <v>106452428.557999</v>
      </c>
    </row>
    <row r="26" spans="1:11">
      <c r="A26" s="196" t="s">
        <v>190</v>
      </c>
      <c r="B26" s="197"/>
      <c r="C26" s="197"/>
      <c r="D26" s="197"/>
      <c r="E26" s="197"/>
      <c r="F26" s="197"/>
      <c r="G26" s="197"/>
      <c r="H26" s="198"/>
      <c r="I26" s="1">
        <v>20</v>
      </c>
      <c r="J26" s="53">
        <f>SUM(J27:J34)</f>
        <v>168057453.65077356</v>
      </c>
      <c r="K26" s="53">
        <f>SUM(K27:K34)</f>
        <v>229955568.30361298</v>
      </c>
    </row>
    <row r="27" spans="1:11">
      <c r="A27" s="196" t="s">
        <v>76</v>
      </c>
      <c r="B27" s="197"/>
      <c r="C27" s="197"/>
      <c r="D27" s="197"/>
      <c r="E27" s="197"/>
      <c r="F27" s="197"/>
      <c r="G27" s="197"/>
      <c r="H27" s="198"/>
      <c r="I27" s="1">
        <v>21</v>
      </c>
      <c r="J27" s="7">
        <v>23458799.038086444</v>
      </c>
      <c r="K27" s="7">
        <v>1373511.7072319984</v>
      </c>
    </row>
    <row r="28" spans="1:11">
      <c r="A28" s="196" t="s">
        <v>77</v>
      </c>
      <c r="B28" s="197"/>
      <c r="C28" s="197"/>
      <c r="D28" s="197"/>
      <c r="E28" s="197"/>
      <c r="F28" s="197"/>
      <c r="G28" s="197"/>
      <c r="H28" s="198"/>
      <c r="I28" s="1">
        <v>22</v>
      </c>
      <c r="J28" s="7">
        <v>0</v>
      </c>
      <c r="K28" s="7">
        <v>12335616</v>
      </c>
    </row>
    <row r="29" spans="1:11">
      <c r="A29" s="196" t="s">
        <v>78</v>
      </c>
      <c r="B29" s="197"/>
      <c r="C29" s="197"/>
      <c r="D29" s="197"/>
      <c r="E29" s="197"/>
      <c r="F29" s="197"/>
      <c r="G29" s="197"/>
      <c r="H29" s="198"/>
      <c r="I29" s="1">
        <v>23</v>
      </c>
      <c r="J29" s="7">
        <v>49822016</v>
      </c>
      <c r="K29" s="7">
        <v>138724304</v>
      </c>
    </row>
    <row r="30" spans="1:11">
      <c r="A30" s="196" t="s">
        <v>83</v>
      </c>
      <c r="B30" s="197"/>
      <c r="C30" s="197"/>
      <c r="D30" s="197"/>
      <c r="E30" s="197"/>
      <c r="F30" s="197"/>
      <c r="G30" s="197"/>
      <c r="H30" s="198"/>
      <c r="I30" s="1">
        <v>24</v>
      </c>
      <c r="J30" s="7">
        <v>0</v>
      </c>
      <c r="K30" s="7">
        <v>0</v>
      </c>
    </row>
    <row r="31" spans="1:11">
      <c r="A31" s="196" t="s">
        <v>84</v>
      </c>
      <c r="B31" s="197"/>
      <c r="C31" s="197"/>
      <c r="D31" s="197"/>
      <c r="E31" s="197"/>
      <c r="F31" s="197"/>
      <c r="G31" s="197"/>
      <c r="H31" s="198"/>
      <c r="I31" s="1">
        <v>25</v>
      </c>
      <c r="J31" s="7">
        <v>38498443.829999998</v>
      </c>
      <c r="K31" s="7">
        <v>29698443.829999998</v>
      </c>
    </row>
    <row r="32" spans="1:11">
      <c r="A32" s="196" t="s">
        <v>85</v>
      </c>
      <c r="B32" s="197"/>
      <c r="C32" s="197"/>
      <c r="D32" s="197"/>
      <c r="E32" s="197"/>
      <c r="F32" s="197"/>
      <c r="G32" s="197"/>
      <c r="H32" s="198"/>
      <c r="I32" s="1">
        <v>26</v>
      </c>
      <c r="J32" s="7">
        <v>44938194.782687105</v>
      </c>
      <c r="K32" s="7">
        <v>36483692.766380996</v>
      </c>
    </row>
    <row r="33" spans="1:11">
      <c r="A33" s="196" t="s">
        <v>79</v>
      </c>
      <c r="B33" s="197"/>
      <c r="C33" s="197"/>
      <c r="D33" s="197"/>
      <c r="E33" s="197"/>
      <c r="F33" s="197"/>
      <c r="G33" s="197"/>
      <c r="H33" s="198"/>
      <c r="I33" s="1">
        <v>27</v>
      </c>
      <c r="J33" s="7">
        <v>11340000</v>
      </c>
      <c r="K33" s="7">
        <v>11340000</v>
      </c>
    </row>
    <row r="34" spans="1:11">
      <c r="A34" s="196" t="s">
        <v>183</v>
      </c>
      <c r="B34" s="197"/>
      <c r="C34" s="197"/>
      <c r="D34" s="197"/>
      <c r="E34" s="197"/>
      <c r="F34" s="197"/>
      <c r="G34" s="197"/>
      <c r="H34" s="198"/>
      <c r="I34" s="1">
        <v>28</v>
      </c>
      <c r="J34" s="7">
        <v>0</v>
      </c>
      <c r="K34" s="7">
        <v>0</v>
      </c>
    </row>
    <row r="35" spans="1:11">
      <c r="A35" s="196" t="s">
        <v>184</v>
      </c>
      <c r="B35" s="197"/>
      <c r="C35" s="197"/>
      <c r="D35" s="197"/>
      <c r="E35" s="197"/>
      <c r="F35" s="197"/>
      <c r="G35" s="197"/>
      <c r="H35" s="198"/>
      <c r="I35" s="1">
        <v>29</v>
      </c>
      <c r="J35" s="53">
        <f>SUM(J36:J38)</f>
        <v>0</v>
      </c>
      <c r="K35" s="53">
        <f>SUM(K36:K38)</f>
        <v>0</v>
      </c>
    </row>
    <row r="36" spans="1:11">
      <c r="A36" s="196" t="s">
        <v>80</v>
      </c>
      <c r="B36" s="197"/>
      <c r="C36" s="197"/>
      <c r="D36" s="197"/>
      <c r="E36" s="197"/>
      <c r="F36" s="197"/>
      <c r="G36" s="197"/>
      <c r="H36" s="198"/>
      <c r="I36" s="1">
        <v>30</v>
      </c>
      <c r="J36" s="7">
        <v>0</v>
      </c>
      <c r="K36" s="7">
        <v>0</v>
      </c>
    </row>
    <row r="37" spans="1:11">
      <c r="A37" s="196" t="s">
        <v>81</v>
      </c>
      <c r="B37" s="197"/>
      <c r="C37" s="197"/>
      <c r="D37" s="197"/>
      <c r="E37" s="197"/>
      <c r="F37" s="197"/>
      <c r="G37" s="197"/>
      <c r="H37" s="198"/>
      <c r="I37" s="1">
        <v>31</v>
      </c>
      <c r="J37" s="7">
        <v>0</v>
      </c>
      <c r="K37" s="7">
        <v>0</v>
      </c>
    </row>
    <row r="38" spans="1:11">
      <c r="A38" s="196" t="s">
        <v>82</v>
      </c>
      <c r="B38" s="197"/>
      <c r="C38" s="197"/>
      <c r="D38" s="197"/>
      <c r="E38" s="197"/>
      <c r="F38" s="197"/>
      <c r="G38" s="197"/>
      <c r="H38" s="198"/>
      <c r="I38" s="1">
        <v>32</v>
      </c>
      <c r="J38" s="7">
        <v>0</v>
      </c>
      <c r="K38" s="7">
        <v>0</v>
      </c>
    </row>
    <row r="39" spans="1:11">
      <c r="A39" s="196" t="s">
        <v>185</v>
      </c>
      <c r="B39" s="197"/>
      <c r="C39" s="197"/>
      <c r="D39" s="197"/>
      <c r="E39" s="197"/>
      <c r="F39" s="197"/>
      <c r="G39" s="197"/>
      <c r="H39" s="198"/>
      <c r="I39" s="1">
        <v>33</v>
      </c>
      <c r="J39" s="7">
        <v>0</v>
      </c>
      <c r="K39" s="7">
        <v>0</v>
      </c>
    </row>
    <row r="40" spans="1:11">
      <c r="A40" s="193" t="s">
        <v>240</v>
      </c>
      <c r="B40" s="194"/>
      <c r="C40" s="194"/>
      <c r="D40" s="194"/>
      <c r="E40" s="194"/>
      <c r="F40" s="194"/>
      <c r="G40" s="194"/>
      <c r="H40" s="195"/>
      <c r="I40" s="1">
        <v>34</v>
      </c>
      <c r="J40" s="53">
        <f>J41+J49+J56+J64</f>
        <v>1494715216.6979611</v>
      </c>
      <c r="K40" s="53">
        <f>K41+K49+K56+K64</f>
        <v>1404253559.9440336</v>
      </c>
    </row>
    <row r="41" spans="1:11">
      <c r="A41" s="196" t="s">
        <v>100</v>
      </c>
      <c r="B41" s="197"/>
      <c r="C41" s="197"/>
      <c r="D41" s="197"/>
      <c r="E41" s="197"/>
      <c r="F41" s="197"/>
      <c r="G41" s="197"/>
      <c r="H41" s="198"/>
      <c r="I41" s="1">
        <v>35</v>
      </c>
      <c r="J41" s="53">
        <f>SUM(J42:J48)</f>
        <v>354294803.64374131</v>
      </c>
      <c r="K41" s="53">
        <f>SUM(K42:K48)</f>
        <v>359582987.98163408</v>
      </c>
    </row>
    <row r="42" spans="1:11">
      <c r="A42" s="196" t="s">
        <v>117</v>
      </c>
      <c r="B42" s="197"/>
      <c r="C42" s="197"/>
      <c r="D42" s="197"/>
      <c r="E42" s="197"/>
      <c r="F42" s="197"/>
      <c r="G42" s="197"/>
      <c r="H42" s="198"/>
      <c r="I42" s="1">
        <v>36</v>
      </c>
      <c r="J42" s="7">
        <v>106457314.68589924</v>
      </c>
      <c r="K42" s="7">
        <v>99915382.353036001</v>
      </c>
    </row>
    <row r="43" spans="1:11">
      <c r="A43" s="196" t="s">
        <v>118</v>
      </c>
      <c r="B43" s="197"/>
      <c r="C43" s="197"/>
      <c r="D43" s="197"/>
      <c r="E43" s="197"/>
      <c r="F43" s="197"/>
      <c r="G43" s="197"/>
      <c r="H43" s="198"/>
      <c r="I43" s="1">
        <v>37</v>
      </c>
      <c r="J43" s="7">
        <v>240758847.70812199</v>
      </c>
      <c r="K43" s="7">
        <v>160167206.92563602</v>
      </c>
    </row>
    <row r="44" spans="1:11">
      <c r="A44" s="196" t="s">
        <v>86</v>
      </c>
      <c r="B44" s="197"/>
      <c r="C44" s="197"/>
      <c r="D44" s="197"/>
      <c r="E44" s="197"/>
      <c r="F44" s="197"/>
      <c r="G44" s="197"/>
      <c r="H44" s="198"/>
      <c r="I44" s="1">
        <v>38</v>
      </c>
      <c r="J44" s="7">
        <v>4809956.7904736567</v>
      </c>
      <c r="K44" s="7">
        <v>97913545.404276997</v>
      </c>
    </row>
    <row r="45" spans="1:11">
      <c r="A45" s="196" t="s">
        <v>87</v>
      </c>
      <c r="B45" s="197"/>
      <c r="C45" s="197"/>
      <c r="D45" s="197"/>
      <c r="E45" s="197"/>
      <c r="F45" s="197"/>
      <c r="G45" s="197"/>
      <c r="H45" s="198"/>
      <c r="I45" s="1">
        <v>39</v>
      </c>
      <c r="J45" s="7">
        <v>1990658.876803</v>
      </c>
      <c r="K45" s="7">
        <v>1308945.855557</v>
      </c>
    </row>
    <row r="46" spans="1:11">
      <c r="A46" s="196" t="s">
        <v>88</v>
      </c>
      <c r="B46" s="197"/>
      <c r="C46" s="197"/>
      <c r="D46" s="197"/>
      <c r="E46" s="197"/>
      <c r="F46" s="197"/>
      <c r="G46" s="197"/>
      <c r="H46" s="198"/>
      <c r="I46" s="1">
        <v>40</v>
      </c>
      <c r="J46" s="7">
        <v>160354.58244347826</v>
      </c>
      <c r="K46" s="7">
        <v>160236.44312799998</v>
      </c>
    </row>
    <row r="47" spans="1:11">
      <c r="A47" s="196" t="s">
        <v>89</v>
      </c>
      <c r="B47" s="197"/>
      <c r="C47" s="197"/>
      <c r="D47" s="197"/>
      <c r="E47" s="197"/>
      <c r="F47" s="197"/>
      <c r="G47" s="197"/>
      <c r="H47" s="198"/>
      <c r="I47" s="1">
        <v>41</v>
      </c>
      <c r="J47" s="7">
        <v>117671</v>
      </c>
      <c r="K47" s="7">
        <v>117671</v>
      </c>
    </row>
    <row r="48" spans="1:11">
      <c r="A48" s="196" t="s">
        <v>90</v>
      </c>
      <c r="B48" s="197"/>
      <c r="C48" s="197"/>
      <c r="D48" s="197"/>
      <c r="E48" s="197"/>
      <c r="F48" s="197"/>
      <c r="G48" s="197"/>
      <c r="H48" s="198"/>
      <c r="I48" s="1">
        <v>42</v>
      </c>
      <c r="J48" s="7">
        <v>0</v>
      </c>
      <c r="K48" s="7">
        <v>0</v>
      </c>
    </row>
    <row r="49" spans="1:11">
      <c r="A49" s="196" t="s">
        <v>101</v>
      </c>
      <c r="B49" s="197"/>
      <c r="C49" s="197"/>
      <c r="D49" s="197"/>
      <c r="E49" s="197"/>
      <c r="F49" s="197"/>
      <c r="G49" s="197"/>
      <c r="H49" s="198"/>
      <c r="I49" s="1">
        <v>43</v>
      </c>
      <c r="J49" s="53">
        <f>SUM(J50:J55)</f>
        <v>954444600.06145465</v>
      </c>
      <c r="K49" s="53">
        <f>SUM(K50:K55)</f>
        <v>902639864.56002033</v>
      </c>
    </row>
    <row r="50" spans="1:11">
      <c r="A50" s="196" t="s">
        <v>200</v>
      </c>
      <c r="B50" s="197"/>
      <c r="C50" s="197"/>
      <c r="D50" s="197"/>
      <c r="E50" s="197"/>
      <c r="F50" s="197"/>
      <c r="G50" s="197"/>
      <c r="H50" s="198"/>
      <c r="I50" s="1">
        <v>44</v>
      </c>
      <c r="J50" s="7">
        <v>0</v>
      </c>
      <c r="K50" s="7">
        <v>795890.38896857202</v>
      </c>
    </row>
    <row r="51" spans="1:11">
      <c r="A51" s="196" t="s">
        <v>201</v>
      </c>
      <c r="B51" s="197"/>
      <c r="C51" s="197"/>
      <c r="D51" s="197"/>
      <c r="E51" s="197"/>
      <c r="F51" s="197"/>
      <c r="G51" s="197"/>
      <c r="H51" s="198"/>
      <c r="I51" s="1">
        <v>45</v>
      </c>
      <c r="J51" s="7">
        <v>631099026.96070337</v>
      </c>
      <c r="K51" s="7">
        <v>752650986.62872601</v>
      </c>
    </row>
    <row r="52" spans="1:11">
      <c r="A52" s="196" t="s">
        <v>202</v>
      </c>
      <c r="B52" s="197"/>
      <c r="C52" s="197"/>
      <c r="D52" s="197"/>
      <c r="E52" s="197"/>
      <c r="F52" s="197"/>
      <c r="G52" s="197"/>
      <c r="H52" s="198"/>
      <c r="I52" s="1">
        <v>46</v>
      </c>
      <c r="J52" s="7">
        <v>0</v>
      </c>
      <c r="K52" s="7">
        <v>0</v>
      </c>
    </row>
    <row r="53" spans="1:11">
      <c r="A53" s="196" t="s">
        <v>203</v>
      </c>
      <c r="B53" s="197"/>
      <c r="C53" s="197"/>
      <c r="D53" s="197"/>
      <c r="E53" s="197"/>
      <c r="F53" s="197"/>
      <c r="G53" s="197"/>
      <c r="H53" s="198"/>
      <c r="I53" s="1">
        <v>47</v>
      </c>
      <c r="J53" s="7">
        <v>2607271.95193162</v>
      </c>
      <c r="K53" s="7">
        <v>2306931.1442908999</v>
      </c>
    </row>
    <row r="54" spans="1:11">
      <c r="A54" s="196" t="s">
        <v>10</v>
      </c>
      <c r="B54" s="197"/>
      <c r="C54" s="197"/>
      <c r="D54" s="197"/>
      <c r="E54" s="197"/>
      <c r="F54" s="197"/>
      <c r="G54" s="197"/>
      <c r="H54" s="198"/>
      <c r="I54" s="1">
        <v>48</v>
      </c>
      <c r="J54" s="7">
        <v>35224716.869999982</v>
      </c>
      <c r="K54" s="7">
        <v>52801674.120000005</v>
      </c>
    </row>
    <row r="55" spans="1:11">
      <c r="A55" s="196" t="s">
        <v>11</v>
      </c>
      <c r="B55" s="197"/>
      <c r="C55" s="197"/>
      <c r="D55" s="197"/>
      <c r="E55" s="197"/>
      <c r="F55" s="197"/>
      <c r="G55" s="197"/>
      <c r="H55" s="198"/>
      <c r="I55" s="1">
        <v>49</v>
      </c>
      <c r="J55" s="7">
        <v>285513584.27881968</v>
      </c>
      <c r="K55" s="7">
        <v>94084382.278034851</v>
      </c>
    </row>
    <row r="56" spans="1:11">
      <c r="A56" s="196" t="s">
        <v>102</v>
      </c>
      <c r="B56" s="197"/>
      <c r="C56" s="197"/>
      <c r="D56" s="197"/>
      <c r="E56" s="197"/>
      <c r="F56" s="197"/>
      <c r="G56" s="197"/>
      <c r="H56" s="198"/>
      <c r="I56" s="1">
        <v>50</v>
      </c>
      <c r="J56" s="53">
        <f>SUM(J57:J63)</f>
        <v>86562668.126438364</v>
      </c>
      <c r="K56" s="53">
        <f>SUM(K57:K63)</f>
        <v>96030082.888441011</v>
      </c>
    </row>
    <row r="57" spans="1:11">
      <c r="A57" s="196" t="s">
        <v>76</v>
      </c>
      <c r="B57" s="197"/>
      <c r="C57" s="197"/>
      <c r="D57" s="197"/>
      <c r="E57" s="197"/>
      <c r="F57" s="197"/>
      <c r="G57" s="197"/>
      <c r="H57" s="198"/>
      <c r="I57" s="1">
        <v>51</v>
      </c>
      <c r="J57" s="7">
        <v>0</v>
      </c>
      <c r="K57" s="7">
        <v>0</v>
      </c>
    </row>
    <row r="58" spans="1:11">
      <c r="A58" s="196" t="s">
        <v>77</v>
      </c>
      <c r="B58" s="197"/>
      <c r="C58" s="197"/>
      <c r="D58" s="197"/>
      <c r="E58" s="197"/>
      <c r="F58" s="197"/>
      <c r="G58" s="197"/>
      <c r="H58" s="198"/>
      <c r="I58" s="1">
        <v>52</v>
      </c>
      <c r="J58" s="7">
        <v>0</v>
      </c>
      <c r="K58" s="7">
        <v>490799.60688300058</v>
      </c>
    </row>
    <row r="59" spans="1:11">
      <c r="A59" s="196" t="s">
        <v>242</v>
      </c>
      <c r="B59" s="197"/>
      <c r="C59" s="197"/>
      <c r="D59" s="197"/>
      <c r="E59" s="197"/>
      <c r="F59" s="197"/>
      <c r="G59" s="197"/>
      <c r="H59" s="198"/>
      <c r="I59" s="1">
        <v>53</v>
      </c>
      <c r="J59" s="7">
        <v>0</v>
      </c>
      <c r="K59" s="7">
        <v>0</v>
      </c>
    </row>
    <row r="60" spans="1:11">
      <c r="A60" s="196" t="s">
        <v>83</v>
      </c>
      <c r="B60" s="197"/>
      <c r="C60" s="197"/>
      <c r="D60" s="197"/>
      <c r="E60" s="197"/>
      <c r="F60" s="197"/>
      <c r="G60" s="197"/>
      <c r="H60" s="198"/>
      <c r="I60" s="1">
        <v>54</v>
      </c>
      <c r="J60" s="7">
        <v>0</v>
      </c>
      <c r="K60" s="7">
        <v>0</v>
      </c>
    </row>
    <row r="61" spans="1:11">
      <c r="A61" s="196" t="s">
        <v>84</v>
      </c>
      <c r="B61" s="197"/>
      <c r="C61" s="197"/>
      <c r="D61" s="197"/>
      <c r="E61" s="197"/>
      <c r="F61" s="197"/>
      <c r="G61" s="197"/>
      <c r="H61" s="198"/>
      <c r="I61" s="1">
        <v>55</v>
      </c>
      <c r="J61" s="7">
        <v>1000</v>
      </c>
      <c r="K61" s="7">
        <v>27629.39</v>
      </c>
    </row>
    <row r="62" spans="1:11">
      <c r="A62" s="196" t="s">
        <v>85</v>
      </c>
      <c r="B62" s="197"/>
      <c r="C62" s="197"/>
      <c r="D62" s="197"/>
      <c r="E62" s="197"/>
      <c r="F62" s="197"/>
      <c r="G62" s="197"/>
      <c r="H62" s="198"/>
      <c r="I62" s="1">
        <v>56</v>
      </c>
      <c r="J62" s="7">
        <v>86534400.736438364</v>
      </c>
      <c r="K62" s="7">
        <v>95511015.891558006</v>
      </c>
    </row>
    <row r="63" spans="1:11">
      <c r="A63" s="196" t="s">
        <v>46</v>
      </c>
      <c r="B63" s="197"/>
      <c r="C63" s="197"/>
      <c r="D63" s="197"/>
      <c r="E63" s="197"/>
      <c r="F63" s="197"/>
      <c r="G63" s="197"/>
      <c r="H63" s="198"/>
      <c r="I63" s="1">
        <v>57</v>
      </c>
      <c r="J63" s="7">
        <v>27267.39</v>
      </c>
      <c r="K63" s="7">
        <v>638</v>
      </c>
    </row>
    <row r="64" spans="1:11">
      <c r="A64" s="196" t="s">
        <v>207</v>
      </c>
      <c r="B64" s="197"/>
      <c r="C64" s="197"/>
      <c r="D64" s="197"/>
      <c r="E64" s="197"/>
      <c r="F64" s="197"/>
      <c r="G64" s="197"/>
      <c r="H64" s="198"/>
      <c r="I64" s="1">
        <v>58</v>
      </c>
      <c r="J64" s="7">
        <v>99413144.866326824</v>
      </c>
      <c r="K64" s="7">
        <v>46000624.513938211</v>
      </c>
    </row>
    <row r="65" spans="1:11">
      <c r="A65" s="193" t="s">
        <v>56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10306542.214568641</v>
      </c>
      <c r="K65" s="7">
        <v>17396866.073453799</v>
      </c>
    </row>
    <row r="66" spans="1:11">
      <c r="A66" s="193" t="s">
        <v>241</v>
      </c>
      <c r="B66" s="194"/>
      <c r="C66" s="194"/>
      <c r="D66" s="194"/>
      <c r="E66" s="194"/>
      <c r="F66" s="194"/>
      <c r="G66" s="194"/>
      <c r="H66" s="195"/>
      <c r="I66" s="1">
        <v>60</v>
      </c>
      <c r="J66" s="53">
        <f>J7+J8+J40+J65</f>
        <v>2415744891.395144</v>
      </c>
      <c r="K66" s="53">
        <f>K7+K8+K40+K65</f>
        <v>2389551037.559895</v>
      </c>
    </row>
    <row r="67" spans="1:11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613050040.67000008</v>
      </c>
      <c r="K67" s="8">
        <v>613050040.66999996</v>
      </c>
    </row>
    <row r="68" spans="1:11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>
      <c r="A69" s="190" t="s">
        <v>191</v>
      </c>
      <c r="B69" s="191"/>
      <c r="C69" s="191"/>
      <c r="D69" s="191"/>
      <c r="E69" s="191"/>
      <c r="F69" s="191"/>
      <c r="G69" s="191"/>
      <c r="H69" s="192"/>
      <c r="I69" s="3">
        <v>62</v>
      </c>
      <c r="J69" s="54">
        <f>J70+J71+J72+J78+J79+J82+J85</f>
        <v>704096337.26453876</v>
      </c>
      <c r="K69" s="54">
        <f>K70+K71+K72+K78+K79+K82+K85</f>
        <v>683009628.00094008</v>
      </c>
    </row>
    <row r="70" spans="1:11">
      <c r="A70" s="196" t="s">
        <v>141</v>
      </c>
      <c r="B70" s="197"/>
      <c r="C70" s="197"/>
      <c r="D70" s="197"/>
      <c r="E70" s="197"/>
      <c r="F70" s="197"/>
      <c r="G70" s="197"/>
      <c r="H70" s="198"/>
      <c r="I70" s="1">
        <v>63</v>
      </c>
      <c r="J70" s="7">
        <v>229381200.00000003</v>
      </c>
      <c r="K70" s="7">
        <v>229381200</v>
      </c>
    </row>
    <row r="71" spans="1:11">
      <c r="A71" s="196" t="s">
        <v>142</v>
      </c>
      <c r="B71" s="197"/>
      <c r="C71" s="197"/>
      <c r="D71" s="197"/>
      <c r="E71" s="197"/>
      <c r="F71" s="197"/>
      <c r="G71" s="197"/>
      <c r="H71" s="198"/>
      <c r="I71" s="1">
        <v>64</v>
      </c>
      <c r="J71" s="7">
        <v>37767.774721994996</v>
      </c>
      <c r="K71" s="7">
        <v>2344113</v>
      </c>
    </row>
    <row r="72" spans="1:11">
      <c r="A72" s="196" t="s">
        <v>143</v>
      </c>
      <c r="B72" s="197"/>
      <c r="C72" s="197"/>
      <c r="D72" s="197"/>
      <c r="E72" s="197"/>
      <c r="F72" s="197"/>
      <c r="G72" s="197"/>
      <c r="H72" s="198"/>
      <c r="I72" s="1">
        <v>65</v>
      </c>
      <c r="J72" s="53">
        <f>J73+J74-J75+J76+J77</f>
        <v>436803555.84065092</v>
      </c>
      <c r="K72" s="53">
        <f>K73+K74-K75+K76+K77</f>
        <v>436784851</v>
      </c>
    </row>
    <row r="73" spans="1:11">
      <c r="A73" s="196" t="s">
        <v>144</v>
      </c>
      <c r="B73" s="197"/>
      <c r="C73" s="197"/>
      <c r="D73" s="197"/>
      <c r="E73" s="197"/>
      <c r="F73" s="197"/>
      <c r="G73" s="197"/>
      <c r="H73" s="198"/>
      <c r="I73" s="1">
        <v>66</v>
      </c>
      <c r="J73" s="7">
        <v>12846059.473012246</v>
      </c>
      <c r="K73" s="7">
        <v>12831316</v>
      </c>
    </row>
    <row r="74" spans="1:11">
      <c r="A74" s="196" t="s">
        <v>145</v>
      </c>
      <c r="B74" s="197"/>
      <c r="C74" s="197"/>
      <c r="D74" s="197"/>
      <c r="E74" s="197"/>
      <c r="F74" s="197"/>
      <c r="G74" s="197"/>
      <c r="H74" s="198"/>
      <c r="I74" s="1">
        <v>67</v>
      </c>
      <c r="J74" s="7">
        <v>0</v>
      </c>
      <c r="K74" s="7">
        <v>0</v>
      </c>
    </row>
    <row r="75" spans="1:11">
      <c r="A75" s="196" t="s">
        <v>133</v>
      </c>
      <c r="B75" s="197"/>
      <c r="C75" s="197"/>
      <c r="D75" s="197"/>
      <c r="E75" s="197"/>
      <c r="F75" s="197"/>
      <c r="G75" s="197"/>
      <c r="H75" s="198"/>
      <c r="I75" s="1">
        <v>68</v>
      </c>
      <c r="J75" s="7">
        <v>0</v>
      </c>
      <c r="K75" s="7">
        <v>0</v>
      </c>
    </row>
    <row r="76" spans="1:11">
      <c r="A76" s="196" t="s">
        <v>134</v>
      </c>
      <c r="B76" s="197"/>
      <c r="C76" s="197"/>
      <c r="D76" s="197"/>
      <c r="E76" s="197"/>
      <c r="F76" s="197"/>
      <c r="G76" s="197"/>
      <c r="H76" s="198"/>
      <c r="I76" s="1">
        <v>69</v>
      </c>
      <c r="J76" s="7">
        <v>307335345.22000003</v>
      </c>
      <c r="K76" s="7">
        <v>307335345</v>
      </c>
    </row>
    <row r="77" spans="1:11">
      <c r="A77" s="196" t="s">
        <v>135</v>
      </c>
      <c r="B77" s="197"/>
      <c r="C77" s="197"/>
      <c r="D77" s="197"/>
      <c r="E77" s="197"/>
      <c r="F77" s="197"/>
      <c r="G77" s="197"/>
      <c r="H77" s="198"/>
      <c r="I77" s="1">
        <v>70</v>
      </c>
      <c r="J77" s="7">
        <v>116622151.14763865</v>
      </c>
      <c r="K77" s="7">
        <v>116618190</v>
      </c>
    </row>
    <row r="78" spans="1:11">
      <c r="A78" s="196" t="s">
        <v>136</v>
      </c>
      <c r="B78" s="197"/>
      <c r="C78" s="197"/>
      <c r="D78" s="197"/>
      <c r="E78" s="197"/>
      <c r="F78" s="197"/>
      <c r="G78" s="197"/>
      <c r="H78" s="198"/>
      <c r="I78" s="1">
        <v>71</v>
      </c>
      <c r="J78" s="7">
        <v>15037771.649999999</v>
      </c>
      <c r="K78" s="7">
        <v>15035203</v>
      </c>
    </row>
    <row r="79" spans="1:11">
      <c r="A79" s="196" t="s">
        <v>238</v>
      </c>
      <c r="B79" s="197"/>
      <c r="C79" s="197"/>
      <c r="D79" s="197"/>
      <c r="E79" s="197"/>
      <c r="F79" s="197"/>
      <c r="G79" s="197"/>
      <c r="H79" s="198"/>
      <c r="I79" s="1">
        <v>72</v>
      </c>
      <c r="J79" s="53">
        <f>J80-J81</f>
        <v>18947384.770960912</v>
      </c>
      <c r="K79" s="53">
        <f>K80-K81</f>
        <v>18305959</v>
      </c>
    </row>
    <row r="80" spans="1:11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18947384.770960912</v>
      </c>
      <c r="K80" s="7">
        <v>18305959</v>
      </c>
    </row>
    <row r="81" spans="1:11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>
        <v>0</v>
      </c>
    </row>
    <row r="82" spans="1:11">
      <c r="A82" s="196" t="s">
        <v>239</v>
      </c>
      <c r="B82" s="197"/>
      <c r="C82" s="197"/>
      <c r="D82" s="197"/>
      <c r="E82" s="197"/>
      <c r="F82" s="197"/>
      <c r="G82" s="197"/>
      <c r="H82" s="198"/>
      <c r="I82" s="1">
        <v>75</v>
      </c>
      <c r="J82" s="53">
        <f>J83-J84</f>
        <v>1190868.5072096698</v>
      </c>
      <c r="K82" s="53">
        <f>K83-K84</f>
        <v>-21650097</v>
      </c>
    </row>
    <row r="83" spans="1:11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1190868.5072096698</v>
      </c>
      <c r="K83" s="7">
        <v>0</v>
      </c>
    </row>
    <row r="84" spans="1:11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21650097</v>
      </c>
    </row>
    <row r="85" spans="1:11">
      <c r="A85" s="196" t="s">
        <v>173</v>
      </c>
      <c r="B85" s="197"/>
      <c r="C85" s="197"/>
      <c r="D85" s="197"/>
      <c r="E85" s="197"/>
      <c r="F85" s="197"/>
      <c r="G85" s="197"/>
      <c r="H85" s="198"/>
      <c r="I85" s="1">
        <v>78</v>
      </c>
      <c r="J85" s="7">
        <v>2697788.7209953205</v>
      </c>
      <c r="K85" s="7">
        <v>2808399.0009401226</v>
      </c>
    </row>
    <row r="86" spans="1:11">
      <c r="A86" s="193" t="s">
        <v>19</v>
      </c>
      <c r="B86" s="194"/>
      <c r="C86" s="194"/>
      <c r="D86" s="194"/>
      <c r="E86" s="194"/>
      <c r="F86" s="194"/>
      <c r="G86" s="194"/>
      <c r="H86" s="195"/>
      <c r="I86" s="1">
        <v>79</v>
      </c>
      <c r="J86" s="53">
        <f>SUM(J87:J89)</f>
        <v>8280917.5038530007</v>
      </c>
      <c r="K86" s="53">
        <f>SUM(K87:K89)</f>
        <v>8280711.3660150003</v>
      </c>
    </row>
    <row r="87" spans="1:11">
      <c r="A87" s="196" t="s">
        <v>129</v>
      </c>
      <c r="B87" s="197"/>
      <c r="C87" s="197"/>
      <c r="D87" s="197"/>
      <c r="E87" s="197"/>
      <c r="F87" s="197"/>
      <c r="G87" s="197"/>
      <c r="H87" s="198"/>
      <c r="I87" s="1">
        <v>80</v>
      </c>
      <c r="J87" s="7">
        <v>7672388.2738530003</v>
      </c>
      <c r="K87" s="7">
        <v>7672182.3660150003</v>
      </c>
    </row>
    <row r="88" spans="1:11">
      <c r="A88" s="196" t="s">
        <v>130</v>
      </c>
      <c r="B88" s="197"/>
      <c r="C88" s="197"/>
      <c r="D88" s="197"/>
      <c r="E88" s="197"/>
      <c r="F88" s="197"/>
      <c r="G88" s="197"/>
      <c r="H88" s="198"/>
      <c r="I88" s="1">
        <v>81</v>
      </c>
      <c r="J88" s="7">
        <v>0</v>
      </c>
      <c r="K88" s="7">
        <v>0</v>
      </c>
    </row>
    <row r="89" spans="1:11">
      <c r="A89" s="196" t="s">
        <v>131</v>
      </c>
      <c r="B89" s="197"/>
      <c r="C89" s="197"/>
      <c r="D89" s="197"/>
      <c r="E89" s="197"/>
      <c r="F89" s="197"/>
      <c r="G89" s="197"/>
      <c r="H89" s="198"/>
      <c r="I89" s="1">
        <v>82</v>
      </c>
      <c r="J89" s="7">
        <v>608529.23</v>
      </c>
      <c r="K89" s="7">
        <v>608529</v>
      </c>
    </row>
    <row r="90" spans="1:11">
      <c r="A90" s="193" t="s">
        <v>20</v>
      </c>
      <c r="B90" s="194"/>
      <c r="C90" s="194"/>
      <c r="D90" s="194"/>
      <c r="E90" s="194"/>
      <c r="F90" s="194"/>
      <c r="G90" s="194"/>
      <c r="H90" s="195"/>
      <c r="I90" s="1">
        <v>83</v>
      </c>
      <c r="J90" s="53">
        <f>SUM(J91:J99)</f>
        <v>426852297.95642352</v>
      </c>
      <c r="K90" s="53">
        <f>SUM(K91:K99)</f>
        <v>522035961.207012</v>
      </c>
    </row>
    <row r="91" spans="1:11">
      <c r="A91" s="196" t="s">
        <v>132</v>
      </c>
      <c r="B91" s="197"/>
      <c r="C91" s="197"/>
      <c r="D91" s="197"/>
      <c r="E91" s="197"/>
      <c r="F91" s="197"/>
      <c r="G91" s="197"/>
      <c r="H91" s="198"/>
      <c r="I91" s="1">
        <v>84</v>
      </c>
      <c r="J91" s="7">
        <v>1477777.79</v>
      </c>
      <c r="K91" s="7">
        <v>1477778</v>
      </c>
    </row>
    <row r="92" spans="1:11">
      <c r="A92" s="196" t="s">
        <v>243</v>
      </c>
      <c r="B92" s="197"/>
      <c r="C92" s="197"/>
      <c r="D92" s="197"/>
      <c r="E92" s="197"/>
      <c r="F92" s="197"/>
      <c r="G92" s="197"/>
      <c r="H92" s="198"/>
      <c r="I92" s="1">
        <v>85</v>
      </c>
      <c r="J92" s="7">
        <v>85229967</v>
      </c>
      <c r="K92" s="7">
        <v>0</v>
      </c>
    </row>
    <row r="93" spans="1:11">
      <c r="A93" s="196" t="s">
        <v>0</v>
      </c>
      <c r="B93" s="197"/>
      <c r="C93" s="197"/>
      <c r="D93" s="197"/>
      <c r="E93" s="197"/>
      <c r="F93" s="197"/>
      <c r="G93" s="197"/>
      <c r="H93" s="198"/>
      <c r="I93" s="1">
        <v>86</v>
      </c>
      <c r="J93" s="7">
        <v>246079362.76642352</v>
      </c>
      <c r="K93" s="7">
        <v>426378326.46701199</v>
      </c>
    </row>
    <row r="94" spans="1:11">
      <c r="A94" s="196" t="s">
        <v>244</v>
      </c>
      <c r="B94" s="197"/>
      <c r="C94" s="197"/>
      <c r="D94" s="197"/>
      <c r="E94" s="197"/>
      <c r="F94" s="197"/>
      <c r="G94" s="197"/>
      <c r="H94" s="198"/>
      <c r="I94" s="1">
        <v>87</v>
      </c>
      <c r="J94" s="7">
        <v>0</v>
      </c>
      <c r="K94" s="7">
        <v>0</v>
      </c>
    </row>
    <row r="95" spans="1:11">
      <c r="A95" s="196" t="s">
        <v>245</v>
      </c>
      <c r="B95" s="197"/>
      <c r="C95" s="197"/>
      <c r="D95" s="197"/>
      <c r="E95" s="197"/>
      <c r="F95" s="197"/>
      <c r="G95" s="197"/>
      <c r="H95" s="198"/>
      <c r="I95" s="1">
        <v>88</v>
      </c>
      <c r="J95" s="7">
        <v>94065190.400000006</v>
      </c>
      <c r="K95" s="7">
        <v>94179856.74000001</v>
      </c>
    </row>
    <row r="96" spans="1:11">
      <c r="A96" s="196" t="s">
        <v>246</v>
      </c>
      <c r="B96" s="197"/>
      <c r="C96" s="197"/>
      <c r="D96" s="197"/>
      <c r="E96" s="197"/>
      <c r="F96" s="197"/>
      <c r="G96" s="197"/>
      <c r="H96" s="198"/>
      <c r="I96" s="1">
        <v>89</v>
      </c>
      <c r="J96" s="7">
        <v>0</v>
      </c>
      <c r="K96" s="7">
        <v>0</v>
      </c>
    </row>
    <row r="97" spans="1:11">
      <c r="A97" s="196" t="s">
        <v>94</v>
      </c>
      <c r="B97" s="197"/>
      <c r="C97" s="197"/>
      <c r="D97" s="197"/>
      <c r="E97" s="197"/>
      <c r="F97" s="197"/>
      <c r="G97" s="197"/>
      <c r="H97" s="198"/>
      <c r="I97" s="1">
        <v>90</v>
      </c>
      <c r="J97" s="7">
        <v>0</v>
      </c>
      <c r="K97" s="7">
        <v>0</v>
      </c>
    </row>
    <row r="98" spans="1:11">
      <c r="A98" s="196" t="s">
        <v>92</v>
      </c>
      <c r="B98" s="197"/>
      <c r="C98" s="197"/>
      <c r="D98" s="197"/>
      <c r="E98" s="197"/>
      <c r="F98" s="197"/>
      <c r="G98" s="197"/>
      <c r="H98" s="198"/>
      <c r="I98" s="1">
        <v>91</v>
      </c>
      <c r="J98" s="7">
        <v>0</v>
      </c>
      <c r="K98" s="7">
        <v>0</v>
      </c>
    </row>
    <row r="99" spans="1:11">
      <c r="A99" s="196" t="s">
        <v>93</v>
      </c>
      <c r="B99" s="197"/>
      <c r="C99" s="197"/>
      <c r="D99" s="197"/>
      <c r="E99" s="197"/>
      <c r="F99" s="197"/>
      <c r="G99" s="197"/>
      <c r="H99" s="198"/>
      <c r="I99" s="1">
        <v>92</v>
      </c>
      <c r="J99" s="7">
        <v>0</v>
      </c>
      <c r="K99" s="7">
        <v>0</v>
      </c>
    </row>
    <row r="100" spans="1:11">
      <c r="A100" s="193" t="s">
        <v>21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53">
        <f>SUM(J101:J112)</f>
        <v>1276477297.9768393</v>
      </c>
      <c r="K100" s="53">
        <f>SUM(K101:K112)</f>
        <v>1176060708.1470783</v>
      </c>
    </row>
    <row r="101" spans="1:11">
      <c r="A101" s="196" t="s">
        <v>132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7">
        <v>0</v>
      </c>
      <c r="K101" s="7">
        <v>9389134.5665450171</v>
      </c>
    </row>
    <row r="102" spans="1:11">
      <c r="A102" s="196" t="s">
        <v>243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7">
        <v>1729041.7278489806</v>
      </c>
      <c r="K102" s="7">
        <v>19199928</v>
      </c>
    </row>
    <row r="103" spans="1:11">
      <c r="A103" s="196" t="s">
        <v>0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7">
        <v>470642917.56774801</v>
      </c>
      <c r="K103" s="7">
        <v>505237438.67244601</v>
      </c>
    </row>
    <row r="104" spans="1:11">
      <c r="A104" s="196" t="s">
        <v>244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7">
        <v>116574784.52252227</v>
      </c>
      <c r="K104" s="7">
        <v>136084414.63911438</v>
      </c>
    </row>
    <row r="105" spans="1:11">
      <c r="A105" s="196" t="s">
        <v>245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7">
        <v>436023492.44424033</v>
      </c>
      <c r="K105" s="7">
        <v>401548916.04612625</v>
      </c>
    </row>
    <row r="106" spans="1:11">
      <c r="A106" s="196" t="s">
        <v>246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7">
        <v>210105782.94</v>
      </c>
      <c r="K106" s="7">
        <v>53233829.100000001</v>
      </c>
    </row>
    <row r="107" spans="1:11">
      <c r="A107" s="196" t="s">
        <v>94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7">
        <v>0</v>
      </c>
      <c r="K107" s="7">
        <v>0</v>
      </c>
    </row>
    <row r="108" spans="1:11">
      <c r="A108" s="196" t="s">
        <v>95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7">
        <v>9148492.6418803595</v>
      </c>
      <c r="K108" s="7">
        <v>18494800.096853998</v>
      </c>
    </row>
    <row r="109" spans="1:11">
      <c r="A109" s="196" t="s">
        <v>96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7">
        <v>13834949.67099512</v>
      </c>
      <c r="K109" s="7">
        <v>14116810.473302681</v>
      </c>
    </row>
    <row r="110" spans="1:11">
      <c r="A110" s="196" t="s">
        <v>99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7">
        <v>2900422.4</v>
      </c>
      <c r="K110" s="7">
        <v>2899762.4</v>
      </c>
    </row>
    <row r="111" spans="1:11">
      <c r="A111" s="196" t="s">
        <v>97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7">
        <v>0</v>
      </c>
      <c r="K111" s="7">
        <v>0</v>
      </c>
    </row>
    <row r="112" spans="1:11">
      <c r="A112" s="196" t="s">
        <v>98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7">
        <v>15517414.06160398</v>
      </c>
      <c r="K112" s="7">
        <v>15855674.152690003</v>
      </c>
    </row>
    <row r="113" spans="1:11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38040.69</v>
      </c>
      <c r="K113" s="7">
        <v>164029</v>
      </c>
    </row>
    <row r="114" spans="1:11">
      <c r="A114" s="193" t="s">
        <v>25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53">
        <f>J69+J86+J90+J100+J113</f>
        <v>2415744891.3916545</v>
      </c>
      <c r="K114" s="53">
        <f>K69+K86+K90+K100+K113</f>
        <v>2389551037.7210455</v>
      </c>
    </row>
    <row r="115" spans="1:11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613050040.67000008</v>
      </c>
      <c r="K115" s="8">
        <v>613050040.66999996</v>
      </c>
    </row>
    <row r="116" spans="1:11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>
      <c r="A117" s="190" t="s">
        <v>186</v>
      </c>
      <c r="B117" s="191"/>
      <c r="C117" s="191"/>
      <c r="D117" s="191"/>
      <c r="E117" s="191"/>
      <c r="F117" s="191"/>
      <c r="G117" s="191"/>
      <c r="H117" s="191"/>
      <c r="I117" s="233"/>
      <c r="J117" s="233"/>
      <c r="K117" s="234"/>
    </row>
    <row r="118" spans="1:11">
      <c r="A118" s="196" t="s">
        <v>8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7">
        <v>701398548.54354346</v>
      </c>
      <c r="K118" s="7">
        <v>680201229</v>
      </c>
    </row>
    <row r="119" spans="1:11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>
        <v>2697788.7209953205</v>
      </c>
      <c r="K119" s="8">
        <v>2808399.0009401226</v>
      </c>
    </row>
    <row r="120" spans="1:11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topLeftCell="A34" zoomScale="110" zoomScaleNormal="100" workbookViewId="0">
      <selection activeCell="I25" sqref="I25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341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190" t="s">
        <v>26</v>
      </c>
      <c r="B7" s="191"/>
      <c r="C7" s="191"/>
      <c r="D7" s="191"/>
      <c r="E7" s="191"/>
      <c r="F7" s="191"/>
      <c r="G7" s="191"/>
      <c r="H7" s="192"/>
      <c r="I7" s="3">
        <v>111</v>
      </c>
      <c r="J7" s="54">
        <f>SUM(J8:J9)</f>
        <v>288761592</v>
      </c>
      <c r="K7" s="54">
        <f>SUM(K8:K9)</f>
        <v>288761592</v>
      </c>
      <c r="L7" s="54">
        <f>SUM(L8:L9)</f>
        <v>268797970</v>
      </c>
      <c r="M7" s="54">
        <f>SUM(M8:M9)</f>
        <v>268797970</v>
      </c>
    </row>
    <row r="8" spans="1:13">
      <c r="A8" s="193" t="s">
        <v>152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279013436</v>
      </c>
      <c r="K8" s="7">
        <v>279013436</v>
      </c>
      <c r="L8" s="7">
        <v>263173126</v>
      </c>
      <c r="M8" s="7">
        <v>263173126</v>
      </c>
    </row>
    <row r="9" spans="1:13">
      <c r="A9" s="193" t="s">
        <v>103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9748156</v>
      </c>
      <c r="K9" s="7">
        <v>9748156</v>
      </c>
      <c r="L9" s="7">
        <v>5624844</v>
      </c>
      <c r="M9" s="7">
        <v>5624844</v>
      </c>
    </row>
    <row r="10" spans="1:13">
      <c r="A10" s="193" t="s">
        <v>12</v>
      </c>
      <c r="B10" s="194"/>
      <c r="C10" s="194"/>
      <c r="D10" s="194"/>
      <c r="E10" s="194"/>
      <c r="F10" s="194"/>
      <c r="G10" s="194"/>
      <c r="H10" s="195"/>
      <c r="I10" s="1">
        <v>114</v>
      </c>
      <c r="J10" s="53">
        <f>J11+J12+J16+J20+J21+J22+J25+J26</f>
        <v>269622400</v>
      </c>
      <c r="K10" s="53">
        <f>K11+K12+K16+K20+K21+K22+K25+K26</f>
        <v>269622400</v>
      </c>
      <c r="L10" s="53">
        <f>L11+L12+L16+L20+L21+L22+L25+L26</f>
        <v>271697701</v>
      </c>
      <c r="M10" s="53">
        <f>M11+M12+M16+M20+M21+M22+M25+M26</f>
        <v>271697701</v>
      </c>
    </row>
    <row r="11" spans="1:13">
      <c r="A11" s="193" t="s">
        <v>104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>
        <v>12441425</v>
      </c>
      <c r="K11" s="7">
        <v>12441425</v>
      </c>
      <c r="L11" s="7">
        <v>-12519319</v>
      </c>
      <c r="M11" s="7">
        <v>-12519319</v>
      </c>
    </row>
    <row r="12" spans="1:13">
      <c r="A12" s="193" t="s">
        <v>22</v>
      </c>
      <c r="B12" s="194"/>
      <c r="C12" s="194"/>
      <c r="D12" s="194"/>
      <c r="E12" s="194"/>
      <c r="F12" s="194"/>
      <c r="G12" s="194"/>
      <c r="H12" s="195"/>
      <c r="I12" s="1">
        <v>116</v>
      </c>
      <c r="J12" s="53">
        <f>SUM(J13:J15)</f>
        <v>142106321</v>
      </c>
      <c r="K12" s="53">
        <f>SUM(K13:K15)</f>
        <v>142106321</v>
      </c>
      <c r="L12" s="53">
        <f>SUM(L13:L15)</f>
        <v>180924824</v>
      </c>
      <c r="M12" s="53">
        <f>SUM(M13:M15)</f>
        <v>180924824</v>
      </c>
    </row>
    <row r="13" spans="1:13">
      <c r="A13" s="196" t="s">
        <v>146</v>
      </c>
      <c r="B13" s="197"/>
      <c r="C13" s="197"/>
      <c r="D13" s="197"/>
      <c r="E13" s="197"/>
      <c r="F13" s="197"/>
      <c r="G13" s="197"/>
      <c r="H13" s="198"/>
      <c r="I13" s="1">
        <v>117</v>
      </c>
      <c r="J13" s="7">
        <v>33476105.590655558</v>
      </c>
      <c r="K13" s="7">
        <v>33476105.590655558</v>
      </c>
      <c r="L13" s="7">
        <v>42620613</v>
      </c>
      <c r="M13" s="7">
        <v>42620613</v>
      </c>
    </row>
    <row r="14" spans="1:13">
      <c r="A14" s="196" t="s">
        <v>147</v>
      </c>
      <c r="B14" s="197"/>
      <c r="C14" s="197"/>
      <c r="D14" s="197"/>
      <c r="E14" s="197"/>
      <c r="F14" s="197"/>
      <c r="G14" s="197"/>
      <c r="H14" s="198"/>
      <c r="I14" s="1">
        <v>118</v>
      </c>
      <c r="J14" s="7">
        <v>24800270.817321796</v>
      </c>
      <c r="K14" s="7">
        <v>24800270.817321796</v>
      </c>
      <c r="L14" s="7">
        <v>31574842</v>
      </c>
      <c r="M14" s="7">
        <v>31574842</v>
      </c>
    </row>
    <row r="15" spans="1:13">
      <c r="A15" s="196" t="s">
        <v>61</v>
      </c>
      <c r="B15" s="197"/>
      <c r="C15" s="197"/>
      <c r="D15" s="197"/>
      <c r="E15" s="197"/>
      <c r="F15" s="197"/>
      <c r="G15" s="197"/>
      <c r="H15" s="198"/>
      <c r="I15" s="1">
        <v>119</v>
      </c>
      <c r="J15" s="7">
        <v>83829944.592022657</v>
      </c>
      <c r="K15" s="7">
        <v>83829944.592022657</v>
      </c>
      <c r="L15" s="7">
        <v>106729369</v>
      </c>
      <c r="M15" s="7">
        <v>106729369</v>
      </c>
    </row>
    <row r="16" spans="1:13">
      <c r="A16" s="193" t="s">
        <v>23</v>
      </c>
      <c r="B16" s="194"/>
      <c r="C16" s="194"/>
      <c r="D16" s="194"/>
      <c r="E16" s="194"/>
      <c r="F16" s="194"/>
      <c r="G16" s="194"/>
      <c r="H16" s="195"/>
      <c r="I16" s="1">
        <v>120</v>
      </c>
      <c r="J16" s="53">
        <f>SUM(J17:J19)</f>
        <v>73197821</v>
      </c>
      <c r="K16" s="53">
        <f>SUM(K17:K19)</f>
        <v>73197821</v>
      </c>
      <c r="L16" s="53">
        <f>SUM(L17:L19)</f>
        <v>55903774</v>
      </c>
      <c r="M16" s="53">
        <f>SUM(M17:M19)</f>
        <v>55903774</v>
      </c>
    </row>
    <row r="17" spans="1:13">
      <c r="A17" s="196" t="s">
        <v>62</v>
      </c>
      <c r="B17" s="197"/>
      <c r="C17" s="197"/>
      <c r="D17" s="197"/>
      <c r="E17" s="197"/>
      <c r="F17" s="197"/>
      <c r="G17" s="197"/>
      <c r="H17" s="198"/>
      <c r="I17" s="1">
        <v>121</v>
      </c>
      <c r="J17" s="7">
        <v>43296750.31294962</v>
      </c>
      <c r="K17" s="7">
        <v>43296750.31294962</v>
      </c>
      <c r="L17" s="7">
        <v>33067265</v>
      </c>
      <c r="M17" s="7">
        <v>33067265</v>
      </c>
    </row>
    <row r="18" spans="1:13">
      <c r="A18" s="196" t="s">
        <v>63</v>
      </c>
      <c r="B18" s="197"/>
      <c r="C18" s="197"/>
      <c r="D18" s="197"/>
      <c r="E18" s="197"/>
      <c r="F18" s="197"/>
      <c r="G18" s="197"/>
      <c r="H18" s="198"/>
      <c r="I18" s="1">
        <v>122</v>
      </c>
      <c r="J18" s="7">
        <v>19703393.534998208</v>
      </c>
      <c r="K18" s="7">
        <v>19703393.534998208</v>
      </c>
      <c r="L18" s="7">
        <v>15048181</v>
      </c>
      <c r="M18" s="7">
        <v>15048181</v>
      </c>
    </row>
    <row r="19" spans="1:13">
      <c r="A19" s="196" t="s">
        <v>64</v>
      </c>
      <c r="B19" s="197"/>
      <c r="C19" s="197"/>
      <c r="D19" s="197"/>
      <c r="E19" s="197"/>
      <c r="F19" s="197"/>
      <c r="G19" s="197"/>
      <c r="H19" s="198"/>
      <c r="I19" s="1">
        <v>123</v>
      </c>
      <c r="J19" s="7">
        <v>10197677.152052168</v>
      </c>
      <c r="K19" s="7">
        <v>10197677.152052168</v>
      </c>
      <c r="L19" s="7">
        <v>7788328</v>
      </c>
      <c r="M19" s="7">
        <v>7788328</v>
      </c>
    </row>
    <row r="20" spans="1:13">
      <c r="A20" s="193" t="s">
        <v>105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14575919</v>
      </c>
      <c r="K20" s="7">
        <v>14575919</v>
      </c>
      <c r="L20" s="7">
        <v>13727792</v>
      </c>
      <c r="M20" s="7">
        <v>13727792</v>
      </c>
    </row>
    <row r="21" spans="1:13">
      <c r="A21" s="193" t="s">
        <v>106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22607731</v>
      </c>
      <c r="K21" s="7">
        <v>22607731</v>
      </c>
      <c r="L21" s="7">
        <v>26827495</v>
      </c>
      <c r="M21" s="7">
        <v>26827495</v>
      </c>
    </row>
    <row r="22" spans="1:13">
      <c r="A22" s="193" t="s">
        <v>24</v>
      </c>
      <c r="B22" s="194"/>
      <c r="C22" s="194"/>
      <c r="D22" s="194"/>
      <c r="E22" s="194"/>
      <c r="F22" s="194"/>
      <c r="G22" s="194"/>
      <c r="H22" s="195"/>
      <c r="I22" s="1">
        <v>126</v>
      </c>
      <c r="J22" s="53">
        <f>SUM(J23:J24)</f>
        <v>75723</v>
      </c>
      <c r="K22" s="53">
        <f>SUM(K23:K24)</f>
        <v>75723</v>
      </c>
      <c r="L22" s="53">
        <f>SUM(L23:L24)</f>
        <v>0</v>
      </c>
      <c r="M22" s="53">
        <f>SUM(M23:M24)</f>
        <v>0</v>
      </c>
    </row>
    <row r="23" spans="1:13">
      <c r="A23" s="196" t="s">
        <v>137</v>
      </c>
      <c r="B23" s="197"/>
      <c r="C23" s="197"/>
      <c r="D23" s="197"/>
      <c r="E23" s="197"/>
      <c r="F23" s="197"/>
      <c r="G23" s="197"/>
      <c r="H23" s="19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196" t="s">
        <v>138</v>
      </c>
      <c r="B24" s="197"/>
      <c r="C24" s="197"/>
      <c r="D24" s="197"/>
      <c r="E24" s="197"/>
      <c r="F24" s="197"/>
      <c r="G24" s="197"/>
      <c r="H24" s="198"/>
      <c r="I24" s="1">
        <v>128</v>
      </c>
      <c r="J24" s="7">
        <v>75723</v>
      </c>
      <c r="K24" s="7">
        <v>75723</v>
      </c>
      <c r="L24" s="7">
        <v>0</v>
      </c>
      <c r="M24" s="7">
        <v>0</v>
      </c>
    </row>
    <row r="25" spans="1:13">
      <c r="A25" s="193" t="s">
        <v>107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193" t="s">
        <v>50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4617460</v>
      </c>
      <c r="K26" s="7">
        <v>4617460</v>
      </c>
      <c r="L26" s="7">
        <v>6833135</v>
      </c>
      <c r="M26" s="7">
        <v>6833135</v>
      </c>
    </row>
    <row r="27" spans="1:13">
      <c r="A27" s="193" t="s">
        <v>213</v>
      </c>
      <c r="B27" s="194"/>
      <c r="C27" s="194"/>
      <c r="D27" s="194"/>
      <c r="E27" s="194"/>
      <c r="F27" s="194"/>
      <c r="G27" s="194"/>
      <c r="H27" s="195"/>
      <c r="I27" s="1">
        <v>131</v>
      </c>
      <c r="J27" s="53">
        <f>SUM(J28:J32)</f>
        <v>604784</v>
      </c>
      <c r="K27" s="53">
        <f>SUM(K28:K32)</f>
        <v>604784</v>
      </c>
      <c r="L27" s="53">
        <f>SUM(L28:L32)</f>
        <v>6905</v>
      </c>
      <c r="M27" s="53">
        <f>SUM(M28:M32)</f>
        <v>6905</v>
      </c>
    </row>
    <row r="28" spans="1:13">
      <c r="A28" s="193" t="s">
        <v>227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>
        <v>204253</v>
      </c>
      <c r="K28" s="7">
        <v>204253</v>
      </c>
      <c r="L28" s="7">
        <v>0</v>
      </c>
      <c r="M28" s="7">
        <v>0</v>
      </c>
    </row>
    <row r="29" spans="1:13">
      <c r="A29" s="193" t="s">
        <v>155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400531</v>
      </c>
      <c r="K29" s="7">
        <v>400531</v>
      </c>
      <c r="L29" s="7">
        <v>6905</v>
      </c>
      <c r="M29" s="7">
        <v>6905</v>
      </c>
    </row>
    <row r="30" spans="1:13">
      <c r="A30" s="193" t="s">
        <v>139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>
      <c r="A31" s="193" t="s">
        <v>223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193" t="s">
        <v>140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193" t="s">
        <v>214</v>
      </c>
      <c r="B33" s="194"/>
      <c r="C33" s="194"/>
      <c r="D33" s="194"/>
      <c r="E33" s="194"/>
      <c r="F33" s="194"/>
      <c r="G33" s="194"/>
      <c r="H33" s="195"/>
      <c r="I33" s="1">
        <v>137</v>
      </c>
      <c r="J33" s="53">
        <f>SUM(J34:J37)</f>
        <v>9303289</v>
      </c>
      <c r="K33" s="53">
        <f>SUM(K34:K37)</f>
        <v>9303289</v>
      </c>
      <c r="L33" s="53">
        <f>SUM(L34:L37)</f>
        <v>18932056</v>
      </c>
      <c r="M33" s="53">
        <f>SUM(M34:M37)</f>
        <v>18932056</v>
      </c>
    </row>
    <row r="34" spans="1:13">
      <c r="A34" s="193" t="s">
        <v>66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>
        <v>321575</v>
      </c>
      <c r="K34" s="7">
        <v>321575</v>
      </c>
      <c r="L34" s="7">
        <v>0</v>
      </c>
      <c r="M34" s="7">
        <v>0</v>
      </c>
    </row>
    <row r="35" spans="1:13">
      <c r="A35" s="193" t="s">
        <v>65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8971033</v>
      </c>
      <c r="K35" s="7">
        <v>8971033</v>
      </c>
      <c r="L35" s="7">
        <v>18932056</v>
      </c>
      <c r="M35" s="7">
        <v>18932056</v>
      </c>
    </row>
    <row r="36" spans="1:13">
      <c r="A36" s="193" t="s">
        <v>224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>
        <v>4415</v>
      </c>
      <c r="K36" s="7">
        <v>4415</v>
      </c>
      <c r="L36" s="7">
        <v>0</v>
      </c>
      <c r="M36" s="7">
        <v>0</v>
      </c>
    </row>
    <row r="37" spans="1:13">
      <c r="A37" s="193" t="s">
        <v>67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>
        <v>6266</v>
      </c>
      <c r="K37" s="7">
        <v>6266</v>
      </c>
      <c r="L37" s="7">
        <v>0</v>
      </c>
      <c r="M37" s="7">
        <v>0</v>
      </c>
    </row>
    <row r="38" spans="1:13">
      <c r="A38" s="193" t="s">
        <v>195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193" t="s">
        <v>196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193" t="s">
        <v>225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193" t="s">
        <v>226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193" t="s">
        <v>215</v>
      </c>
      <c r="B42" s="194"/>
      <c r="C42" s="194"/>
      <c r="D42" s="194"/>
      <c r="E42" s="194"/>
      <c r="F42" s="194"/>
      <c r="G42" s="194"/>
      <c r="H42" s="195"/>
      <c r="I42" s="1">
        <v>146</v>
      </c>
      <c r="J42" s="53">
        <f>J7+J27+J38+J40</f>
        <v>289366376</v>
      </c>
      <c r="K42" s="53">
        <f>K7+K27+K38+K40</f>
        <v>289366376</v>
      </c>
      <c r="L42" s="53">
        <f>L7+L27+L38+L40</f>
        <v>268804875</v>
      </c>
      <c r="M42" s="53">
        <f>M7+M27+M38+M40</f>
        <v>268804875</v>
      </c>
    </row>
    <row r="43" spans="1:13">
      <c r="A43" s="193" t="s">
        <v>216</v>
      </c>
      <c r="B43" s="194"/>
      <c r="C43" s="194"/>
      <c r="D43" s="194"/>
      <c r="E43" s="194"/>
      <c r="F43" s="194"/>
      <c r="G43" s="194"/>
      <c r="H43" s="195"/>
      <c r="I43" s="1">
        <v>147</v>
      </c>
      <c r="J43" s="53">
        <f>J10+J33+J39+J41</f>
        <v>278925689</v>
      </c>
      <c r="K43" s="53">
        <f>K10+K33+K39+K41</f>
        <v>278925689</v>
      </c>
      <c r="L43" s="53">
        <f>L10+L33+L39+L41</f>
        <v>290629757</v>
      </c>
      <c r="M43" s="53">
        <f>M10+M33+M39+M41</f>
        <v>290629757</v>
      </c>
    </row>
    <row r="44" spans="1:13">
      <c r="A44" s="193" t="s">
        <v>236</v>
      </c>
      <c r="B44" s="194"/>
      <c r="C44" s="194"/>
      <c r="D44" s="194"/>
      <c r="E44" s="194"/>
      <c r="F44" s="194"/>
      <c r="G44" s="194"/>
      <c r="H44" s="195"/>
      <c r="I44" s="1">
        <v>148</v>
      </c>
      <c r="J44" s="53">
        <f>J42-J43</f>
        <v>10440687</v>
      </c>
      <c r="K44" s="53">
        <f>K42-K43</f>
        <v>10440687</v>
      </c>
      <c r="L44" s="53">
        <f>L42-L43</f>
        <v>-21824882</v>
      </c>
      <c r="M44" s="53">
        <f>M42-M43</f>
        <v>-21824882</v>
      </c>
    </row>
    <row r="45" spans="1:13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10440687</v>
      </c>
      <c r="K45" s="53">
        <f>IF(K42&gt;K43,K42-K43,0)</f>
        <v>10440687</v>
      </c>
      <c r="L45" s="53">
        <f>IF(L42&gt;L43,L42-L43,0)</f>
        <v>0</v>
      </c>
      <c r="M45" s="53">
        <f>IF(M42&gt;M43,M42-M43,0)</f>
        <v>0</v>
      </c>
    </row>
    <row r="46" spans="1:13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21824882</v>
      </c>
      <c r="M46" s="53">
        <f>IF(M43&gt;M42,M43-M42,0)</f>
        <v>21824882</v>
      </c>
    </row>
    <row r="47" spans="1:13">
      <c r="A47" s="193" t="s">
        <v>217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>
        <v>2664213</v>
      </c>
      <c r="K47" s="7">
        <v>2664213</v>
      </c>
      <c r="L47" s="7">
        <v>94278</v>
      </c>
      <c r="M47" s="7">
        <v>94278</v>
      </c>
    </row>
    <row r="48" spans="1:13">
      <c r="A48" s="193" t="s">
        <v>237</v>
      </c>
      <c r="B48" s="194"/>
      <c r="C48" s="194"/>
      <c r="D48" s="194"/>
      <c r="E48" s="194"/>
      <c r="F48" s="194"/>
      <c r="G48" s="194"/>
      <c r="H48" s="195"/>
      <c r="I48" s="1">
        <v>152</v>
      </c>
      <c r="J48" s="53">
        <f>J44-J47</f>
        <v>7776474</v>
      </c>
      <c r="K48" s="53">
        <f>K44-K47</f>
        <v>7776474</v>
      </c>
      <c r="L48" s="53">
        <f>L44-L47</f>
        <v>-21919160</v>
      </c>
      <c r="M48" s="53">
        <f>M44-M47</f>
        <v>-21919160</v>
      </c>
    </row>
    <row r="49" spans="1:13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7776474</v>
      </c>
      <c r="K49" s="53">
        <f>IF(K48&gt;0,K48,0)</f>
        <v>7776474</v>
      </c>
      <c r="L49" s="53">
        <f>IF(L48&gt;0,L48,0)</f>
        <v>0</v>
      </c>
      <c r="M49" s="53">
        <f>IF(M48&gt;0,M48,0)</f>
        <v>0</v>
      </c>
    </row>
    <row r="50" spans="1:13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21919160</v>
      </c>
      <c r="M50" s="61">
        <f>IF(M48&lt;0,-M48,0)</f>
        <v>21919160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0" t="s">
        <v>187</v>
      </c>
      <c r="B52" s="191"/>
      <c r="C52" s="191"/>
      <c r="D52" s="191"/>
      <c r="E52" s="191"/>
      <c r="F52" s="191"/>
      <c r="G52" s="191"/>
      <c r="H52" s="191"/>
      <c r="I52" s="55"/>
      <c r="J52" s="55"/>
      <c r="K52" s="55"/>
      <c r="L52" s="55"/>
      <c r="M52" s="62"/>
    </row>
    <row r="53" spans="1:13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7896425</v>
      </c>
      <c r="K53" s="7">
        <v>7896425</v>
      </c>
      <c r="L53" s="7">
        <v>-21650099</v>
      </c>
      <c r="M53" s="7">
        <v>-21650099</v>
      </c>
    </row>
    <row r="54" spans="1:13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>
        <v>-119951</v>
      </c>
      <c r="K54" s="8">
        <v>-119951</v>
      </c>
      <c r="L54" s="8">
        <v>-269061</v>
      </c>
      <c r="M54" s="8">
        <v>-269061</v>
      </c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>
      <c r="A56" s="190" t="s">
        <v>204</v>
      </c>
      <c r="B56" s="191"/>
      <c r="C56" s="191"/>
      <c r="D56" s="191"/>
      <c r="E56" s="191"/>
      <c r="F56" s="191"/>
      <c r="G56" s="191"/>
      <c r="H56" s="192"/>
      <c r="I56" s="9">
        <v>157</v>
      </c>
      <c r="J56" s="53">
        <v>7776474</v>
      </c>
      <c r="K56" s="53">
        <v>7776474</v>
      </c>
      <c r="L56" s="6">
        <v>-21919160</v>
      </c>
      <c r="M56" s="6">
        <v>-21919160</v>
      </c>
    </row>
    <row r="57" spans="1:13">
      <c r="A57" s="193" t="s">
        <v>221</v>
      </c>
      <c r="B57" s="194"/>
      <c r="C57" s="194"/>
      <c r="D57" s="194"/>
      <c r="E57" s="194"/>
      <c r="F57" s="194"/>
      <c r="G57" s="194"/>
      <c r="H57" s="19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>
      <c r="A58" s="193" t="s">
        <v>228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>
      <c r="A59" s="193" t="s">
        <v>229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>
      <c r="A60" s="193" t="s">
        <v>45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>
      <c r="A61" s="193" t="s">
        <v>230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>
      <c r="A62" s="193" t="s">
        <v>231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>
      <c r="A63" s="193" t="s">
        <v>232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>
      <c r="A64" s="193" t="s">
        <v>233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>
      <c r="A65" s="193" t="s">
        <v>222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>
      <c r="A66" s="193" t="s">
        <v>193</v>
      </c>
      <c r="B66" s="194"/>
      <c r="C66" s="194"/>
      <c r="D66" s="194"/>
      <c r="E66" s="194"/>
      <c r="F66" s="194"/>
      <c r="G66" s="194"/>
      <c r="H66" s="19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>
      <c r="A67" s="193" t="s">
        <v>194</v>
      </c>
      <c r="B67" s="194"/>
      <c r="C67" s="194"/>
      <c r="D67" s="194"/>
      <c r="E67" s="194"/>
      <c r="F67" s="194"/>
      <c r="G67" s="194"/>
      <c r="H67" s="195"/>
      <c r="I67" s="1">
        <v>168</v>
      </c>
      <c r="J67" s="61">
        <f>J56+J66</f>
        <v>7776474</v>
      </c>
      <c r="K67" s="61">
        <f>K56+K66</f>
        <v>7776474</v>
      </c>
      <c r="L67" s="61">
        <f>L56+L66</f>
        <v>-21919160</v>
      </c>
      <c r="M67" s="61">
        <f>M56+M66</f>
        <v>-21919160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>
        <v>7896425</v>
      </c>
      <c r="K70" s="7">
        <v>7896425</v>
      </c>
      <c r="L70" s="7">
        <v>-21650099</v>
      </c>
      <c r="M70" s="7">
        <v>-21650099</v>
      </c>
    </row>
    <row r="71" spans="1:13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v>-119951</v>
      </c>
      <c r="K71" s="8">
        <v>-119951</v>
      </c>
      <c r="L71" s="8">
        <v>-269061</v>
      </c>
      <c r="M71" s="8">
        <v>-269061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53:M54 J47:M47 L56 J57:J67 K57:M5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56:K56 J7:M10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Normal="100" workbookViewId="0">
      <selection activeCell="I25" sqref="I25"/>
    </sheetView>
  </sheetViews>
  <sheetFormatPr defaultRowHeight="12.75"/>
  <cols>
    <col min="1" max="9" width="9.140625" style="52"/>
    <col min="10" max="10" width="9.85546875" style="52" customWidth="1"/>
    <col min="11" max="11" width="10.42578125" style="52" customWidth="1"/>
    <col min="12" max="16384" width="9.140625" style="52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>
      <c r="A3" s="254" t="s">
        <v>378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>
      <c r="A6" s="214" t="s">
        <v>156</v>
      </c>
      <c r="B6" s="230"/>
      <c r="C6" s="230"/>
      <c r="D6" s="230"/>
      <c r="E6" s="230"/>
      <c r="F6" s="230"/>
      <c r="G6" s="230"/>
      <c r="H6" s="230"/>
      <c r="I6" s="252"/>
      <c r="J6" s="252"/>
      <c r="K6" s="253"/>
    </row>
    <row r="7" spans="1:11">
      <c r="A7" s="196" t="s">
        <v>40</v>
      </c>
      <c r="B7" s="197"/>
      <c r="C7" s="197"/>
      <c r="D7" s="197"/>
      <c r="E7" s="197"/>
      <c r="F7" s="197"/>
      <c r="G7" s="197"/>
      <c r="H7" s="197"/>
      <c r="I7" s="1">
        <v>1</v>
      </c>
      <c r="J7" s="5">
        <v>10440687.720000001</v>
      </c>
      <c r="K7" s="7">
        <v>-21824880</v>
      </c>
    </row>
    <row r="8" spans="1:11">
      <c r="A8" s="196" t="s">
        <v>41</v>
      </c>
      <c r="B8" s="197"/>
      <c r="C8" s="197"/>
      <c r="D8" s="197"/>
      <c r="E8" s="197"/>
      <c r="F8" s="197"/>
      <c r="G8" s="197"/>
      <c r="H8" s="197"/>
      <c r="I8" s="1">
        <v>2</v>
      </c>
      <c r="J8" s="5">
        <v>14575919</v>
      </c>
      <c r="K8" s="7">
        <v>13727792</v>
      </c>
    </row>
    <row r="9" spans="1:11">
      <c r="A9" s="196" t="s">
        <v>42</v>
      </c>
      <c r="B9" s="197"/>
      <c r="C9" s="197"/>
      <c r="D9" s="197"/>
      <c r="E9" s="197"/>
      <c r="F9" s="197"/>
      <c r="G9" s="197"/>
      <c r="H9" s="197"/>
      <c r="I9" s="1">
        <v>3</v>
      </c>
      <c r="J9" s="5">
        <v>11077085</v>
      </c>
      <c r="K9" s="7">
        <v>53848278</v>
      </c>
    </row>
    <row r="10" spans="1:11">
      <c r="A10" s="196" t="s">
        <v>43</v>
      </c>
      <c r="B10" s="197"/>
      <c r="C10" s="197"/>
      <c r="D10" s="197"/>
      <c r="E10" s="197"/>
      <c r="F10" s="197"/>
      <c r="G10" s="197"/>
      <c r="H10" s="197"/>
      <c r="I10" s="1">
        <v>4</v>
      </c>
      <c r="J10" s="5">
        <v>88227691</v>
      </c>
      <c r="K10" s="7">
        <v>16502503</v>
      </c>
    </row>
    <row r="11" spans="1:11">
      <c r="A11" s="196" t="s">
        <v>44</v>
      </c>
      <c r="B11" s="197"/>
      <c r="C11" s="197"/>
      <c r="D11" s="197"/>
      <c r="E11" s="197"/>
      <c r="F11" s="197"/>
      <c r="G11" s="197"/>
      <c r="H11" s="197"/>
      <c r="I11" s="1">
        <v>5</v>
      </c>
      <c r="J11" s="5">
        <v>10409875</v>
      </c>
      <c r="K11" s="7">
        <v>5232991</v>
      </c>
    </row>
    <row r="12" spans="1:11">
      <c r="A12" s="196" t="s">
        <v>51</v>
      </c>
      <c r="B12" s="197"/>
      <c r="C12" s="197"/>
      <c r="D12" s="197"/>
      <c r="E12" s="197"/>
      <c r="F12" s="197"/>
      <c r="G12" s="197"/>
      <c r="H12" s="197"/>
      <c r="I12" s="1">
        <v>6</v>
      </c>
      <c r="J12" s="5">
        <v>1897787</v>
      </c>
      <c r="K12" s="7">
        <v>3378650</v>
      </c>
    </row>
    <row r="13" spans="1:11">
      <c r="A13" s="193" t="s">
        <v>157</v>
      </c>
      <c r="B13" s="194"/>
      <c r="C13" s="194"/>
      <c r="D13" s="194"/>
      <c r="E13" s="194"/>
      <c r="F13" s="194"/>
      <c r="G13" s="194"/>
      <c r="H13" s="194"/>
      <c r="I13" s="1">
        <v>7</v>
      </c>
      <c r="J13" s="64">
        <f>SUM(J7:J12)</f>
        <v>136629044.72</v>
      </c>
      <c r="K13" s="53">
        <f>SUM(K7:K12)</f>
        <v>70865334</v>
      </c>
    </row>
    <row r="14" spans="1:11">
      <c r="A14" s="196" t="s">
        <v>52</v>
      </c>
      <c r="B14" s="197"/>
      <c r="C14" s="197"/>
      <c r="D14" s="197"/>
      <c r="E14" s="197"/>
      <c r="F14" s="197"/>
      <c r="G14" s="197"/>
      <c r="H14" s="197"/>
      <c r="I14" s="1">
        <v>8</v>
      </c>
      <c r="J14" s="5">
        <v>13381038</v>
      </c>
      <c r="K14" s="7">
        <v>10831906</v>
      </c>
    </row>
    <row r="15" spans="1:11">
      <c r="A15" s="196" t="s">
        <v>53</v>
      </c>
      <c r="B15" s="197"/>
      <c r="C15" s="197"/>
      <c r="D15" s="197"/>
      <c r="E15" s="197"/>
      <c r="F15" s="197"/>
      <c r="G15" s="197"/>
      <c r="H15" s="197"/>
      <c r="I15" s="1">
        <v>9</v>
      </c>
      <c r="J15" s="5">
        <v>10193100</v>
      </c>
      <c r="K15" s="7">
        <v>4385007</v>
      </c>
    </row>
    <row r="16" spans="1:11">
      <c r="A16" s="196" t="s">
        <v>54</v>
      </c>
      <c r="B16" s="197"/>
      <c r="C16" s="197"/>
      <c r="D16" s="197"/>
      <c r="E16" s="197"/>
      <c r="F16" s="197"/>
      <c r="G16" s="197"/>
      <c r="H16" s="197"/>
      <c r="I16" s="1">
        <v>10</v>
      </c>
      <c r="J16" s="5">
        <v>3500508</v>
      </c>
      <c r="K16" s="7">
        <v>8855223</v>
      </c>
    </row>
    <row r="17" spans="1:11">
      <c r="A17" s="196" t="s">
        <v>55</v>
      </c>
      <c r="B17" s="197"/>
      <c r="C17" s="197"/>
      <c r="D17" s="197"/>
      <c r="E17" s="197"/>
      <c r="F17" s="197"/>
      <c r="G17" s="197"/>
      <c r="H17" s="197"/>
      <c r="I17" s="1">
        <v>11</v>
      </c>
      <c r="J17" s="5">
        <v>90759367</v>
      </c>
      <c r="K17" s="7">
        <v>13112063</v>
      </c>
    </row>
    <row r="18" spans="1:11">
      <c r="A18" s="193" t="s">
        <v>158</v>
      </c>
      <c r="B18" s="194"/>
      <c r="C18" s="194"/>
      <c r="D18" s="194"/>
      <c r="E18" s="194"/>
      <c r="F18" s="194"/>
      <c r="G18" s="194"/>
      <c r="H18" s="194"/>
      <c r="I18" s="1">
        <v>12</v>
      </c>
      <c r="J18" s="64">
        <f>SUM(J14:J17)</f>
        <v>117834013</v>
      </c>
      <c r="K18" s="53">
        <f>SUM(K14:K17)</f>
        <v>37184199</v>
      </c>
    </row>
    <row r="19" spans="1:11">
      <c r="A19" s="193" t="s">
        <v>36</v>
      </c>
      <c r="B19" s="194"/>
      <c r="C19" s="194"/>
      <c r="D19" s="194"/>
      <c r="E19" s="194"/>
      <c r="F19" s="194"/>
      <c r="G19" s="194"/>
      <c r="H19" s="194"/>
      <c r="I19" s="1">
        <v>13</v>
      </c>
      <c r="J19" s="64">
        <f>IF(J13&gt;J18,J13-J18,0)</f>
        <v>18795031.719999999</v>
      </c>
      <c r="K19" s="53">
        <f>IF(K13&gt;K18,K13-K18,0)</f>
        <v>33681135</v>
      </c>
    </row>
    <row r="20" spans="1:11">
      <c r="A20" s="193" t="s">
        <v>37</v>
      </c>
      <c r="B20" s="194"/>
      <c r="C20" s="194"/>
      <c r="D20" s="194"/>
      <c r="E20" s="194"/>
      <c r="F20" s="194"/>
      <c r="G20" s="194"/>
      <c r="H20" s="194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>
      <c r="A21" s="214" t="s">
        <v>159</v>
      </c>
      <c r="B21" s="230"/>
      <c r="C21" s="230"/>
      <c r="D21" s="230"/>
      <c r="E21" s="230"/>
      <c r="F21" s="230"/>
      <c r="G21" s="230"/>
      <c r="H21" s="230"/>
      <c r="I21" s="252"/>
      <c r="J21" s="252"/>
      <c r="K21" s="253"/>
    </row>
    <row r="22" spans="1:11">
      <c r="A22" s="196" t="s">
        <v>178</v>
      </c>
      <c r="B22" s="197"/>
      <c r="C22" s="197"/>
      <c r="D22" s="197"/>
      <c r="E22" s="197"/>
      <c r="F22" s="197"/>
      <c r="G22" s="197"/>
      <c r="H22" s="197"/>
      <c r="I22" s="1">
        <v>15</v>
      </c>
      <c r="J22" s="5">
        <v>1549947</v>
      </c>
      <c r="K22" s="7">
        <v>4568319</v>
      </c>
    </row>
    <row r="23" spans="1:11">
      <c r="A23" s="196" t="s">
        <v>179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>
        <v>96887</v>
      </c>
      <c r="K23" s="7">
        <v>12803805</v>
      </c>
    </row>
    <row r="24" spans="1:11">
      <c r="A24" s="196" t="s">
        <v>180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>
        <v>252642</v>
      </c>
      <c r="K24" s="7">
        <v>165621</v>
      </c>
    </row>
    <row r="25" spans="1:11">
      <c r="A25" s="196" t="s">
        <v>181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>
        <v>0</v>
      </c>
      <c r="K25" s="7">
        <v>0</v>
      </c>
    </row>
    <row r="26" spans="1:11">
      <c r="A26" s="196" t="s">
        <v>182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>
        <v>623</v>
      </c>
      <c r="K26" s="7">
        <v>338455</v>
      </c>
    </row>
    <row r="27" spans="1:11">
      <c r="A27" s="193" t="s">
        <v>168</v>
      </c>
      <c r="B27" s="194"/>
      <c r="C27" s="194"/>
      <c r="D27" s="194"/>
      <c r="E27" s="194"/>
      <c r="F27" s="194"/>
      <c r="G27" s="194"/>
      <c r="H27" s="194"/>
      <c r="I27" s="1">
        <v>20</v>
      </c>
      <c r="J27" s="64">
        <f>SUM(J22:J26)</f>
        <v>1900099</v>
      </c>
      <c r="K27" s="53">
        <f>SUM(K22:K26)</f>
        <v>17876200</v>
      </c>
    </row>
    <row r="28" spans="1:11">
      <c r="A28" s="196" t="s">
        <v>115</v>
      </c>
      <c r="B28" s="197"/>
      <c r="C28" s="197"/>
      <c r="D28" s="197"/>
      <c r="E28" s="197"/>
      <c r="F28" s="197"/>
      <c r="G28" s="197"/>
      <c r="H28" s="197"/>
      <c r="I28" s="1">
        <v>21</v>
      </c>
      <c r="J28" s="5">
        <v>5789306</v>
      </c>
      <c r="K28" s="7">
        <v>14740957</v>
      </c>
    </row>
    <row r="29" spans="1:11">
      <c r="A29" s="196" t="s">
        <v>116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>
        <v>121156963</v>
      </c>
      <c r="K29" s="7">
        <v>50733181</v>
      </c>
    </row>
    <row r="30" spans="1:11">
      <c r="A30" s="196" t="s">
        <v>16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>
        <v>41328</v>
      </c>
      <c r="K30" s="7">
        <v>478830</v>
      </c>
    </row>
    <row r="31" spans="1:11">
      <c r="A31" s="193" t="s">
        <v>5</v>
      </c>
      <c r="B31" s="194"/>
      <c r="C31" s="194"/>
      <c r="D31" s="194"/>
      <c r="E31" s="194"/>
      <c r="F31" s="194"/>
      <c r="G31" s="194"/>
      <c r="H31" s="194"/>
      <c r="I31" s="1">
        <v>24</v>
      </c>
      <c r="J31" s="64">
        <f>SUM(J28:J30)</f>
        <v>126987597</v>
      </c>
      <c r="K31" s="53">
        <f>SUM(K28:K30)</f>
        <v>65952968</v>
      </c>
    </row>
    <row r="32" spans="1:11">
      <c r="A32" s="193" t="s">
        <v>38</v>
      </c>
      <c r="B32" s="194"/>
      <c r="C32" s="194"/>
      <c r="D32" s="194"/>
      <c r="E32" s="194"/>
      <c r="F32" s="194"/>
      <c r="G32" s="194"/>
      <c r="H32" s="194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>
      <c r="A33" s="193" t="s">
        <v>39</v>
      </c>
      <c r="B33" s="194"/>
      <c r="C33" s="194"/>
      <c r="D33" s="194"/>
      <c r="E33" s="194"/>
      <c r="F33" s="194"/>
      <c r="G33" s="194"/>
      <c r="H33" s="194"/>
      <c r="I33" s="1">
        <v>26</v>
      </c>
      <c r="J33" s="64">
        <f>IF(J31&gt;J27,J31-J27,0)</f>
        <v>125087498</v>
      </c>
      <c r="K33" s="53">
        <f>IF(K31&gt;K27,K31-K27,0)</f>
        <v>48076768</v>
      </c>
    </row>
    <row r="34" spans="1:11">
      <c r="A34" s="214" t="s">
        <v>160</v>
      </c>
      <c r="B34" s="230"/>
      <c r="C34" s="230"/>
      <c r="D34" s="230"/>
      <c r="E34" s="230"/>
      <c r="F34" s="230"/>
      <c r="G34" s="230"/>
      <c r="H34" s="230"/>
      <c r="I34" s="252"/>
      <c r="J34" s="252"/>
      <c r="K34" s="253"/>
    </row>
    <row r="35" spans="1:11">
      <c r="A35" s="196" t="s">
        <v>174</v>
      </c>
      <c r="B35" s="197"/>
      <c r="C35" s="197"/>
      <c r="D35" s="197"/>
      <c r="E35" s="197"/>
      <c r="F35" s="197"/>
      <c r="G35" s="197"/>
      <c r="H35" s="197"/>
      <c r="I35" s="1">
        <v>27</v>
      </c>
      <c r="J35" s="5">
        <v>0</v>
      </c>
      <c r="K35" s="7">
        <v>1855682</v>
      </c>
    </row>
    <row r="36" spans="1:11">
      <c r="A36" s="196" t="s">
        <v>29</v>
      </c>
      <c r="B36" s="197"/>
      <c r="C36" s="197"/>
      <c r="D36" s="197"/>
      <c r="E36" s="197"/>
      <c r="F36" s="197"/>
      <c r="G36" s="197"/>
      <c r="H36" s="197"/>
      <c r="I36" s="1">
        <v>28</v>
      </c>
      <c r="J36" s="5">
        <v>200332474</v>
      </c>
      <c r="K36" s="7">
        <v>335646910</v>
      </c>
    </row>
    <row r="37" spans="1:11">
      <c r="A37" s="196" t="s">
        <v>30</v>
      </c>
      <c r="B37" s="197"/>
      <c r="C37" s="197"/>
      <c r="D37" s="197"/>
      <c r="E37" s="197"/>
      <c r="F37" s="197"/>
      <c r="G37" s="197"/>
      <c r="H37" s="197"/>
      <c r="I37" s="1">
        <v>29</v>
      </c>
      <c r="J37" s="5">
        <v>1993706</v>
      </c>
      <c r="K37" s="7">
        <v>64882663</v>
      </c>
    </row>
    <row r="38" spans="1:11">
      <c r="A38" s="193" t="s">
        <v>68</v>
      </c>
      <c r="B38" s="194"/>
      <c r="C38" s="194"/>
      <c r="D38" s="194"/>
      <c r="E38" s="194"/>
      <c r="F38" s="194"/>
      <c r="G38" s="194"/>
      <c r="H38" s="194"/>
      <c r="I38" s="1">
        <v>30</v>
      </c>
      <c r="J38" s="64">
        <f>SUM(J35:J37)</f>
        <v>202326180</v>
      </c>
      <c r="K38" s="53">
        <f>SUM(K35:K37)</f>
        <v>402385255</v>
      </c>
    </row>
    <row r="39" spans="1:11">
      <c r="A39" s="196" t="s">
        <v>31</v>
      </c>
      <c r="B39" s="197"/>
      <c r="C39" s="197"/>
      <c r="D39" s="197"/>
      <c r="E39" s="197"/>
      <c r="F39" s="197"/>
      <c r="G39" s="197"/>
      <c r="H39" s="197"/>
      <c r="I39" s="1">
        <v>31</v>
      </c>
      <c r="J39" s="5">
        <v>69530686</v>
      </c>
      <c r="K39" s="7">
        <v>364757930</v>
      </c>
    </row>
    <row r="40" spans="1:11">
      <c r="A40" s="196" t="s">
        <v>32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>
        <v>0</v>
      </c>
      <c r="K40" s="7">
        <v>0</v>
      </c>
    </row>
    <row r="41" spans="1:11">
      <c r="A41" s="196" t="s">
        <v>33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>
        <v>5842489</v>
      </c>
      <c r="K41" s="7">
        <v>15171</v>
      </c>
    </row>
    <row r="42" spans="1:11">
      <c r="A42" s="196" t="s">
        <v>34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>
        <v>149098</v>
      </c>
      <c r="K42" s="7">
        <v>0</v>
      </c>
    </row>
    <row r="43" spans="1:11">
      <c r="A43" s="196" t="s">
        <v>35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>
        <v>0</v>
      </c>
      <c r="K43" s="7">
        <v>76637151</v>
      </c>
    </row>
    <row r="44" spans="1:11">
      <c r="A44" s="193" t="s">
        <v>69</v>
      </c>
      <c r="B44" s="194"/>
      <c r="C44" s="194"/>
      <c r="D44" s="194"/>
      <c r="E44" s="194"/>
      <c r="F44" s="194"/>
      <c r="G44" s="194"/>
      <c r="H44" s="194"/>
      <c r="I44" s="1">
        <v>36</v>
      </c>
      <c r="J44" s="64">
        <f>SUM(J39:J43)</f>
        <v>75522273</v>
      </c>
      <c r="K44" s="53">
        <f>SUM(K39:K43)</f>
        <v>441410252</v>
      </c>
    </row>
    <row r="45" spans="1:11">
      <c r="A45" s="193" t="s">
        <v>17</v>
      </c>
      <c r="B45" s="194"/>
      <c r="C45" s="194"/>
      <c r="D45" s="194"/>
      <c r="E45" s="194"/>
      <c r="F45" s="194"/>
      <c r="G45" s="194"/>
      <c r="H45" s="194"/>
      <c r="I45" s="1">
        <v>37</v>
      </c>
      <c r="J45" s="64">
        <f>IF(J38&gt;J44,J38-J44,0)</f>
        <v>126803907</v>
      </c>
      <c r="K45" s="53">
        <f>IF(K38&gt;K44,K38-K44,0)</f>
        <v>0</v>
      </c>
    </row>
    <row r="46" spans="1:11">
      <c r="A46" s="193" t="s">
        <v>18</v>
      </c>
      <c r="B46" s="194"/>
      <c r="C46" s="194"/>
      <c r="D46" s="194"/>
      <c r="E46" s="194"/>
      <c r="F46" s="194"/>
      <c r="G46" s="194"/>
      <c r="H46" s="194"/>
      <c r="I46" s="1">
        <v>38</v>
      </c>
      <c r="J46" s="64">
        <f>IF(J44&gt;J38,J44-J38,0)</f>
        <v>0</v>
      </c>
      <c r="K46" s="53">
        <f>IF(K44&gt;K38,K44-K38,0)</f>
        <v>39024997</v>
      </c>
    </row>
    <row r="47" spans="1:11">
      <c r="A47" s="196" t="s">
        <v>70</v>
      </c>
      <c r="B47" s="197"/>
      <c r="C47" s="197"/>
      <c r="D47" s="197"/>
      <c r="E47" s="197"/>
      <c r="F47" s="197"/>
      <c r="G47" s="197"/>
      <c r="H47" s="197"/>
      <c r="I47" s="1">
        <v>39</v>
      </c>
      <c r="J47" s="64">
        <f>IF(J19-J20+J32-J33+J45-J46&gt;0,J19-J20+J32-J33+J45-J46,0)</f>
        <v>20511440.719999999</v>
      </c>
      <c r="K47" s="53">
        <f>IF(K19-K20+K32-K33+K45-K46&gt;0,K19-K20+K32-K33+K45-K46,0)</f>
        <v>0</v>
      </c>
    </row>
    <row r="48" spans="1:11">
      <c r="A48" s="196" t="s">
        <v>71</v>
      </c>
      <c r="B48" s="197"/>
      <c r="C48" s="197"/>
      <c r="D48" s="197"/>
      <c r="E48" s="197"/>
      <c r="F48" s="197"/>
      <c r="G48" s="197"/>
      <c r="H48" s="19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53420630</v>
      </c>
    </row>
    <row r="49" spans="1:11">
      <c r="A49" s="196" t="s">
        <v>161</v>
      </c>
      <c r="B49" s="197"/>
      <c r="C49" s="197"/>
      <c r="D49" s="197"/>
      <c r="E49" s="197"/>
      <c r="F49" s="197"/>
      <c r="G49" s="197"/>
      <c r="H49" s="197"/>
      <c r="I49" s="1">
        <v>41</v>
      </c>
      <c r="J49" s="5">
        <v>48437504</v>
      </c>
      <c r="K49" s="7">
        <v>99421255</v>
      </c>
    </row>
    <row r="50" spans="1:11">
      <c r="A50" s="196" t="s">
        <v>175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>
        <v>20511440.719999999</v>
      </c>
      <c r="K50" s="7"/>
    </row>
    <row r="51" spans="1:11">
      <c r="A51" s="196" t="s">
        <v>176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>
        <v>0</v>
      </c>
      <c r="K51" s="7">
        <v>53420630</v>
      </c>
    </row>
    <row r="52" spans="1:11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v>68948944.719999999</v>
      </c>
      <c r="K52" s="61">
        <v>46000625</v>
      </c>
    </row>
  </sheetData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>
      <c r="A6" s="214" t="s">
        <v>156</v>
      </c>
      <c r="B6" s="230"/>
      <c r="C6" s="230"/>
      <c r="D6" s="230"/>
      <c r="E6" s="230"/>
      <c r="F6" s="230"/>
      <c r="G6" s="230"/>
      <c r="H6" s="230"/>
      <c r="I6" s="252"/>
      <c r="J6" s="252"/>
      <c r="K6" s="253"/>
    </row>
    <row r="7" spans="1:11">
      <c r="A7" s="196" t="s">
        <v>199</v>
      </c>
      <c r="B7" s="197"/>
      <c r="C7" s="197"/>
      <c r="D7" s="197"/>
      <c r="E7" s="197"/>
      <c r="F7" s="197"/>
      <c r="G7" s="197"/>
      <c r="H7" s="197"/>
      <c r="I7" s="1">
        <v>1</v>
      </c>
      <c r="J7" s="5"/>
      <c r="K7" s="7"/>
    </row>
    <row r="8" spans="1:11">
      <c r="A8" s="196" t="s">
        <v>119</v>
      </c>
      <c r="B8" s="197"/>
      <c r="C8" s="197"/>
      <c r="D8" s="197"/>
      <c r="E8" s="197"/>
      <c r="F8" s="197"/>
      <c r="G8" s="197"/>
      <c r="H8" s="197"/>
      <c r="I8" s="1">
        <v>2</v>
      </c>
      <c r="J8" s="5"/>
      <c r="K8" s="7"/>
    </row>
    <row r="9" spans="1:11">
      <c r="A9" s="196" t="s">
        <v>120</v>
      </c>
      <c r="B9" s="197"/>
      <c r="C9" s="197"/>
      <c r="D9" s="197"/>
      <c r="E9" s="197"/>
      <c r="F9" s="197"/>
      <c r="G9" s="197"/>
      <c r="H9" s="197"/>
      <c r="I9" s="1">
        <v>3</v>
      </c>
      <c r="J9" s="5"/>
      <c r="K9" s="7"/>
    </row>
    <row r="10" spans="1:11">
      <c r="A10" s="196" t="s">
        <v>121</v>
      </c>
      <c r="B10" s="197"/>
      <c r="C10" s="197"/>
      <c r="D10" s="197"/>
      <c r="E10" s="197"/>
      <c r="F10" s="197"/>
      <c r="G10" s="197"/>
      <c r="H10" s="197"/>
      <c r="I10" s="1">
        <v>4</v>
      </c>
      <c r="J10" s="5"/>
      <c r="K10" s="7"/>
    </row>
    <row r="11" spans="1:11">
      <c r="A11" s="196" t="s">
        <v>122</v>
      </c>
      <c r="B11" s="197"/>
      <c r="C11" s="197"/>
      <c r="D11" s="197"/>
      <c r="E11" s="197"/>
      <c r="F11" s="197"/>
      <c r="G11" s="197"/>
      <c r="H11" s="197"/>
      <c r="I11" s="1">
        <v>5</v>
      </c>
      <c r="J11" s="5"/>
      <c r="K11" s="7"/>
    </row>
    <row r="12" spans="1:11">
      <c r="A12" s="193" t="s">
        <v>198</v>
      </c>
      <c r="B12" s="194"/>
      <c r="C12" s="194"/>
      <c r="D12" s="194"/>
      <c r="E12" s="194"/>
      <c r="F12" s="194"/>
      <c r="G12" s="194"/>
      <c r="H12" s="194"/>
      <c r="I12" s="1">
        <v>6</v>
      </c>
      <c r="J12" s="64">
        <f>SUM(J7:J11)</f>
        <v>0</v>
      </c>
      <c r="K12" s="53">
        <f>SUM(K7:K11)</f>
        <v>0</v>
      </c>
    </row>
    <row r="13" spans="1:11">
      <c r="A13" s="196" t="s">
        <v>123</v>
      </c>
      <c r="B13" s="197"/>
      <c r="C13" s="197"/>
      <c r="D13" s="197"/>
      <c r="E13" s="197"/>
      <c r="F13" s="197"/>
      <c r="G13" s="197"/>
      <c r="H13" s="197"/>
      <c r="I13" s="1">
        <v>7</v>
      </c>
      <c r="J13" s="5"/>
      <c r="K13" s="7"/>
    </row>
    <row r="14" spans="1:11">
      <c r="A14" s="196" t="s">
        <v>124</v>
      </c>
      <c r="B14" s="197"/>
      <c r="C14" s="197"/>
      <c r="D14" s="197"/>
      <c r="E14" s="197"/>
      <c r="F14" s="197"/>
      <c r="G14" s="197"/>
      <c r="H14" s="197"/>
      <c r="I14" s="1">
        <v>8</v>
      </c>
      <c r="J14" s="5"/>
      <c r="K14" s="7"/>
    </row>
    <row r="15" spans="1:11">
      <c r="A15" s="196" t="s">
        <v>125</v>
      </c>
      <c r="B15" s="197"/>
      <c r="C15" s="197"/>
      <c r="D15" s="197"/>
      <c r="E15" s="197"/>
      <c r="F15" s="197"/>
      <c r="G15" s="197"/>
      <c r="H15" s="197"/>
      <c r="I15" s="1">
        <v>9</v>
      </c>
      <c r="J15" s="5"/>
      <c r="K15" s="7"/>
    </row>
    <row r="16" spans="1:11">
      <c r="A16" s="196" t="s">
        <v>126</v>
      </c>
      <c r="B16" s="197"/>
      <c r="C16" s="197"/>
      <c r="D16" s="197"/>
      <c r="E16" s="197"/>
      <c r="F16" s="197"/>
      <c r="G16" s="197"/>
      <c r="H16" s="197"/>
      <c r="I16" s="1">
        <v>10</v>
      </c>
      <c r="J16" s="5"/>
      <c r="K16" s="7"/>
    </row>
    <row r="17" spans="1:11">
      <c r="A17" s="196" t="s">
        <v>127</v>
      </c>
      <c r="B17" s="197"/>
      <c r="C17" s="197"/>
      <c r="D17" s="197"/>
      <c r="E17" s="197"/>
      <c r="F17" s="197"/>
      <c r="G17" s="197"/>
      <c r="H17" s="197"/>
      <c r="I17" s="1">
        <v>11</v>
      </c>
      <c r="J17" s="5"/>
      <c r="K17" s="7"/>
    </row>
    <row r="18" spans="1:11">
      <c r="A18" s="196" t="s">
        <v>128</v>
      </c>
      <c r="B18" s="197"/>
      <c r="C18" s="197"/>
      <c r="D18" s="197"/>
      <c r="E18" s="197"/>
      <c r="F18" s="197"/>
      <c r="G18" s="197"/>
      <c r="H18" s="197"/>
      <c r="I18" s="1">
        <v>12</v>
      </c>
      <c r="J18" s="5"/>
      <c r="K18" s="7"/>
    </row>
    <row r="19" spans="1:11">
      <c r="A19" s="193" t="s">
        <v>47</v>
      </c>
      <c r="B19" s="194"/>
      <c r="C19" s="194"/>
      <c r="D19" s="194"/>
      <c r="E19" s="194"/>
      <c r="F19" s="194"/>
      <c r="G19" s="194"/>
      <c r="H19" s="194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193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14" t="s">
        <v>159</v>
      </c>
      <c r="B22" s="230"/>
      <c r="C22" s="230"/>
      <c r="D22" s="230"/>
      <c r="E22" s="230"/>
      <c r="F22" s="230"/>
      <c r="G22" s="230"/>
      <c r="H22" s="230"/>
      <c r="I22" s="252"/>
      <c r="J22" s="252"/>
      <c r="K22" s="253"/>
    </row>
    <row r="23" spans="1:11">
      <c r="A23" s="196" t="s">
        <v>165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/>
      <c r="K23" s="7"/>
    </row>
    <row r="24" spans="1:11">
      <c r="A24" s="196" t="s">
        <v>166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/>
      <c r="K24" s="7"/>
    </row>
    <row r="25" spans="1:11">
      <c r="A25" s="196" t="s">
        <v>321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/>
      <c r="K25" s="7"/>
    </row>
    <row r="26" spans="1:11">
      <c r="A26" s="196" t="s">
        <v>322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/>
      <c r="K26" s="7"/>
    </row>
    <row r="27" spans="1:11">
      <c r="A27" s="196" t="s">
        <v>167</v>
      </c>
      <c r="B27" s="197"/>
      <c r="C27" s="197"/>
      <c r="D27" s="197"/>
      <c r="E27" s="197"/>
      <c r="F27" s="197"/>
      <c r="G27" s="197"/>
      <c r="H27" s="197"/>
      <c r="I27" s="1">
        <v>20</v>
      </c>
      <c r="J27" s="5"/>
      <c r="K27" s="7"/>
    </row>
    <row r="28" spans="1:11">
      <c r="A28" s="193" t="s">
        <v>114</v>
      </c>
      <c r="B28" s="194"/>
      <c r="C28" s="194"/>
      <c r="D28" s="194"/>
      <c r="E28" s="194"/>
      <c r="F28" s="194"/>
      <c r="G28" s="194"/>
      <c r="H28" s="194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196" t="s">
        <v>2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/>
      <c r="K29" s="7"/>
    </row>
    <row r="30" spans="1:11">
      <c r="A30" s="196" t="s">
        <v>3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/>
      <c r="K30" s="7"/>
    </row>
    <row r="31" spans="1:11">
      <c r="A31" s="196" t="s">
        <v>4</v>
      </c>
      <c r="B31" s="197"/>
      <c r="C31" s="197"/>
      <c r="D31" s="197"/>
      <c r="E31" s="197"/>
      <c r="F31" s="197"/>
      <c r="G31" s="197"/>
      <c r="H31" s="197"/>
      <c r="I31" s="1">
        <v>24</v>
      </c>
      <c r="J31" s="5"/>
      <c r="K31" s="7"/>
    </row>
    <row r="32" spans="1:11">
      <c r="A32" s="193" t="s">
        <v>48</v>
      </c>
      <c r="B32" s="194"/>
      <c r="C32" s="194"/>
      <c r="D32" s="194"/>
      <c r="E32" s="194"/>
      <c r="F32" s="194"/>
      <c r="G32" s="194"/>
      <c r="H32" s="194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193" t="s">
        <v>110</v>
      </c>
      <c r="B33" s="194"/>
      <c r="C33" s="194"/>
      <c r="D33" s="194"/>
      <c r="E33" s="194"/>
      <c r="F33" s="194"/>
      <c r="G33" s="194"/>
      <c r="H33" s="19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193" t="s">
        <v>111</v>
      </c>
      <c r="B34" s="194"/>
      <c r="C34" s="194"/>
      <c r="D34" s="194"/>
      <c r="E34" s="194"/>
      <c r="F34" s="194"/>
      <c r="G34" s="194"/>
      <c r="H34" s="19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14" t="s">
        <v>160</v>
      </c>
      <c r="B35" s="230"/>
      <c r="C35" s="230"/>
      <c r="D35" s="230"/>
      <c r="E35" s="230"/>
      <c r="F35" s="230"/>
      <c r="G35" s="230"/>
      <c r="H35" s="230"/>
      <c r="I35" s="252">
        <v>0</v>
      </c>
      <c r="J35" s="252"/>
      <c r="K35" s="253"/>
    </row>
    <row r="36" spans="1:11">
      <c r="A36" s="196" t="s">
        <v>174</v>
      </c>
      <c r="B36" s="197"/>
      <c r="C36" s="197"/>
      <c r="D36" s="197"/>
      <c r="E36" s="197"/>
      <c r="F36" s="197"/>
      <c r="G36" s="197"/>
      <c r="H36" s="197"/>
      <c r="I36" s="1">
        <v>28</v>
      </c>
      <c r="J36" s="5"/>
      <c r="K36" s="7"/>
    </row>
    <row r="37" spans="1:11">
      <c r="A37" s="196" t="s">
        <v>29</v>
      </c>
      <c r="B37" s="197"/>
      <c r="C37" s="197"/>
      <c r="D37" s="197"/>
      <c r="E37" s="197"/>
      <c r="F37" s="197"/>
      <c r="G37" s="197"/>
      <c r="H37" s="197"/>
      <c r="I37" s="1">
        <v>29</v>
      </c>
      <c r="J37" s="5"/>
      <c r="K37" s="7"/>
    </row>
    <row r="38" spans="1:11">
      <c r="A38" s="196" t="s">
        <v>30</v>
      </c>
      <c r="B38" s="197"/>
      <c r="C38" s="197"/>
      <c r="D38" s="197"/>
      <c r="E38" s="197"/>
      <c r="F38" s="197"/>
      <c r="G38" s="197"/>
      <c r="H38" s="197"/>
      <c r="I38" s="1">
        <v>30</v>
      </c>
      <c r="J38" s="5"/>
      <c r="K38" s="7"/>
    </row>
    <row r="39" spans="1:11">
      <c r="A39" s="193" t="s">
        <v>49</v>
      </c>
      <c r="B39" s="194"/>
      <c r="C39" s="194"/>
      <c r="D39" s="194"/>
      <c r="E39" s="194"/>
      <c r="F39" s="194"/>
      <c r="G39" s="194"/>
      <c r="H39" s="194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196" t="s">
        <v>31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/>
      <c r="K40" s="7"/>
    </row>
    <row r="41" spans="1:11">
      <c r="A41" s="196" t="s">
        <v>32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/>
      <c r="K41" s="7"/>
    </row>
    <row r="42" spans="1:11">
      <c r="A42" s="196" t="s">
        <v>33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/>
      <c r="K42" s="7"/>
    </row>
    <row r="43" spans="1:11">
      <c r="A43" s="196" t="s">
        <v>34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/>
      <c r="K43" s="7"/>
    </row>
    <row r="44" spans="1:11">
      <c r="A44" s="196" t="s">
        <v>35</v>
      </c>
      <c r="B44" s="197"/>
      <c r="C44" s="197"/>
      <c r="D44" s="197"/>
      <c r="E44" s="197"/>
      <c r="F44" s="197"/>
      <c r="G44" s="197"/>
      <c r="H44" s="197"/>
      <c r="I44" s="1">
        <v>36</v>
      </c>
      <c r="J44" s="5"/>
      <c r="K44" s="7"/>
    </row>
    <row r="45" spans="1:11">
      <c r="A45" s="193" t="s">
        <v>148</v>
      </c>
      <c r="B45" s="194"/>
      <c r="C45" s="194"/>
      <c r="D45" s="194"/>
      <c r="E45" s="194"/>
      <c r="F45" s="194"/>
      <c r="G45" s="194"/>
      <c r="H45" s="194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193" t="s">
        <v>162</v>
      </c>
      <c r="B46" s="194"/>
      <c r="C46" s="194"/>
      <c r="D46" s="194"/>
      <c r="E46" s="194"/>
      <c r="F46" s="194"/>
      <c r="G46" s="194"/>
      <c r="H46" s="19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193" t="s">
        <v>163</v>
      </c>
      <c r="B47" s="194"/>
      <c r="C47" s="194"/>
      <c r="D47" s="194"/>
      <c r="E47" s="194"/>
      <c r="F47" s="194"/>
      <c r="G47" s="194"/>
      <c r="H47" s="19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193" t="s">
        <v>149</v>
      </c>
      <c r="B48" s="194"/>
      <c r="C48" s="194"/>
      <c r="D48" s="194"/>
      <c r="E48" s="194"/>
      <c r="F48" s="194"/>
      <c r="G48" s="194"/>
      <c r="H48" s="19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193" t="s">
        <v>15</v>
      </c>
      <c r="B49" s="194"/>
      <c r="C49" s="194"/>
      <c r="D49" s="194"/>
      <c r="E49" s="194"/>
      <c r="F49" s="194"/>
      <c r="G49" s="194"/>
      <c r="H49" s="19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193" t="s">
        <v>161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/>
      <c r="K50" s="7"/>
    </row>
    <row r="51" spans="1:11">
      <c r="A51" s="193" t="s">
        <v>175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>
      <c r="A52" s="193" t="s">
        <v>176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/>
      <c r="K52" s="7"/>
    </row>
    <row r="53" spans="1:11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Normal="100" workbookViewId="0">
      <selection activeCell="I25" sqref="I25"/>
    </sheetView>
  </sheetViews>
  <sheetFormatPr defaultRowHeight="12.75"/>
  <cols>
    <col min="1" max="4" width="9.140625" style="76"/>
    <col min="5" max="5" width="10.140625" style="76" bestFit="1" customWidth="1"/>
    <col min="6" max="16384" width="9.140625" style="76"/>
  </cols>
  <sheetData>
    <row r="1" spans="1:12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40544</v>
      </c>
      <c r="F2" s="43" t="s">
        <v>250</v>
      </c>
      <c r="G2" s="285">
        <v>40633</v>
      </c>
      <c r="H2" s="286"/>
      <c r="I2" s="74"/>
      <c r="J2" s="74"/>
      <c r="K2" s="74"/>
      <c r="L2" s="78"/>
    </row>
    <row r="3" spans="1:12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2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2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229381200</v>
      </c>
      <c r="K5" s="45">
        <v>229381200</v>
      </c>
    </row>
    <row r="6" spans="1:12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0</v>
      </c>
      <c r="K6" s="46">
        <v>2344113</v>
      </c>
    </row>
    <row r="7" spans="1:12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436803555</v>
      </c>
      <c r="K7" s="46">
        <v>436784851</v>
      </c>
    </row>
    <row r="8" spans="1:12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18947385</v>
      </c>
      <c r="K8" s="46">
        <v>18305959</v>
      </c>
    </row>
    <row r="9" spans="1:12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1190869</v>
      </c>
      <c r="K9" s="46">
        <v>-21650097</v>
      </c>
    </row>
    <row r="10" spans="1:12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>
        <v>0</v>
      </c>
    </row>
    <row r="11" spans="1:12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0</v>
      </c>
      <c r="K11" s="46">
        <v>0</v>
      </c>
    </row>
    <row r="12" spans="1:12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15037772</v>
      </c>
      <c r="K12" s="46">
        <v>15035203</v>
      </c>
    </row>
    <row r="13" spans="1:12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2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701360781</v>
      </c>
      <c r="K14" s="79">
        <f>SUM(K5:K13)</f>
        <v>680201229</v>
      </c>
    </row>
    <row r="15" spans="1:12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2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701398549</v>
      </c>
      <c r="K23" s="45">
        <v>680201229</v>
      </c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>
        <v>2697788.7209953205</v>
      </c>
      <c r="K24" s="80">
        <v>2808399.0009401226</v>
      </c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 Bakula</cp:lastModifiedBy>
  <cp:lastPrinted>2011-05-02T07:57:50Z</cp:lastPrinted>
  <dcterms:created xsi:type="dcterms:W3CDTF">2008-10-17T11:51:54Z</dcterms:created>
  <dcterms:modified xsi:type="dcterms:W3CDTF">2011-05-02T08:11:43Z</dcterms:modified>
</cp:coreProperties>
</file>